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545" windowHeight="5775" firstSheet="19" activeTab="23"/>
  </bookViews>
  <sheets>
    <sheet name="Összesítő" sheetId="1" r:id="rId1"/>
    <sheet name="Szf.össz." sheetId="2" r:id="rId2"/>
    <sheet name="alap" sheetId="3" r:id="rId3"/>
    <sheet name="841112" sheetId="4" r:id="rId4"/>
    <sheet name="841112_011130" sheetId="5" r:id="rId5"/>
    <sheet name="841907" sheetId="6" r:id="rId6"/>
    <sheet name="841907_018030" sheetId="7" r:id="rId7"/>
    <sheet name="680001" sheetId="8" r:id="rId8"/>
    <sheet name="680001_013350" sheetId="9" r:id="rId9"/>
    <sheet name="841403" sheetId="10" r:id="rId10"/>
    <sheet name="841403_066020" sheetId="11" r:id="rId11"/>
    <sheet name="854234" sheetId="12" r:id="rId12"/>
    <sheet name="854234_094260" sheetId="13" r:id="rId13"/>
    <sheet name="882113" sheetId="14" r:id="rId14"/>
    <sheet name="882113_106020" sheetId="15" r:id="rId15"/>
    <sheet name="882117" sheetId="16" r:id="rId16"/>
    <sheet name="882122" sheetId="17" r:id="rId17"/>
    <sheet name="882123" sheetId="18" r:id="rId18"/>
    <sheet name="882123_103010" sheetId="19" r:id="rId19"/>
    <sheet name="882124" sheetId="20" r:id="rId20"/>
    <sheet name="882129" sheetId="21" r:id="rId21"/>
    <sheet name="882129_107060" sheetId="22" r:id="rId22"/>
    <sheet name="882202" sheetId="23" r:id="rId23"/>
    <sheet name="882202_101150" sheetId="24" r:id="rId24"/>
    <sheet name="882203" sheetId="25" r:id="rId25"/>
    <sheet name="889942" sheetId="26" r:id="rId26"/>
    <sheet name="Munka1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_xlnm.Print_Area" localSheetId="7">'680001'!$A$1:$H$27</definedName>
    <definedName name="_xlnm.Print_Area" localSheetId="8">'680001_013350'!$A$1:$E$131</definedName>
    <definedName name="_xlnm.Print_Area" localSheetId="3">'841112'!$A$1:$K$90</definedName>
    <definedName name="_xlnm.Print_Area" localSheetId="9">'841403'!$A$1:$M$68</definedName>
    <definedName name="_xlnm.Print_Area" localSheetId="10">'841403_066020'!$A$1:$I$131</definedName>
    <definedName name="_xlnm.Print_Area" localSheetId="11">'854234'!$A$1:$G$10</definedName>
    <definedName name="_xlnm.Print_Area" localSheetId="13">'882113'!$A$1:$H$8</definedName>
    <definedName name="_xlnm.Print_Area" localSheetId="15">'882117'!$A$1:$G$15</definedName>
    <definedName name="_xlnm.Print_Area" localSheetId="16">'882122'!$A$1:$H$11</definedName>
    <definedName name="_xlnm.Print_Area" localSheetId="17">'882123'!$A$1:$H$14</definedName>
    <definedName name="_xlnm.Print_Area" localSheetId="18">'882123_103010'!$A$1:$F$131</definedName>
    <definedName name="_xlnm.Print_Area" localSheetId="21">'882129_107060'!$A$1:$I$132</definedName>
    <definedName name="_xlnm.Print_Area" localSheetId="22">'882202'!$A$1:$G$11</definedName>
    <definedName name="_xlnm.Print_Area" localSheetId="23">'882202_101150'!$A$1:$E$132</definedName>
    <definedName name="_xlnm.Print_Area" localSheetId="0">'Összesítő'!$A$1:$I$22</definedName>
    <definedName name="_xlnm.Print_Area" localSheetId="1">'Szf.össz.'!$A$1:$D$23</definedName>
  </definedNames>
  <calcPr fullCalcOnLoad="1"/>
</workbook>
</file>

<file path=xl/sharedStrings.xml><?xml version="1.0" encoding="utf-8"?>
<sst xmlns="http://schemas.openxmlformats.org/spreadsheetml/2006/main" count="2530" uniqueCount="494">
  <si>
    <t>Költségvetési kiadások összesen:</t>
  </si>
  <si>
    <t>Köztisztviselők alapilletménye</t>
  </si>
  <si>
    <t>Közlekedési költségtérítés</t>
  </si>
  <si>
    <t>Munkaadókat terhelő járulékok összesen</t>
  </si>
  <si>
    <t>Irodaszer,nyomtatvány beszerzés</t>
  </si>
  <si>
    <t>Készletbeszerzések összesen</t>
  </si>
  <si>
    <t>Nem adatátvitel célú távközlési díjak</t>
  </si>
  <si>
    <t>Szállítási szolgáltatások</t>
  </si>
  <si>
    <t>Gázenergia-szolgáltatás díjak</t>
  </si>
  <si>
    <t>Villamosenergia-szolgáltatás díjak</t>
  </si>
  <si>
    <t>Víz-és csatornadíjak</t>
  </si>
  <si>
    <t>Gépek,berendezések karbantartása</t>
  </si>
  <si>
    <t>Egyéb üzemeltetési,fenntartási szolgáltatás</t>
  </si>
  <si>
    <t>Postai levél, csomag, távirat</t>
  </si>
  <si>
    <t>Szolgáltatások összesen</t>
  </si>
  <si>
    <t>Vásárolt termékek és szolg.ÁFA.</t>
  </si>
  <si>
    <t>Belföldi kiküldetés</t>
  </si>
  <si>
    <t>Reprezentáció</t>
  </si>
  <si>
    <t>Különféle dologi kiadások</t>
  </si>
  <si>
    <t>OTP közreműködési költség</t>
  </si>
  <si>
    <t>Egyéb folyó kiadások összesen</t>
  </si>
  <si>
    <t>Köztisztviselők nyelvpótléka</t>
  </si>
  <si>
    <t>Tanfolyam díjak</t>
  </si>
  <si>
    <t>Külső személyi juttatások összesen</t>
  </si>
  <si>
    <t>Ingatlan karbantartás</t>
  </si>
  <si>
    <t>Nyugdijas köztisztviselők juttatásai</t>
  </si>
  <si>
    <t>Munkaruha, védőruha</t>
  </si>
  <si>
    <t>Dologi kiadások összesen:</t>
  </si>
  <si>
    <t>Egyéb készlet beszerzés</t>
  </si>
  <si>
    <t>Képviselői tiszteletdíj</t>
  </si>
  <si>
    <t>Működési kiadások összesen:</t>
  </si>
  <si>
    <t>Személyi juttatások össszesen:</t>
  </si>
  <si>
    <t>Napidíj(költségtérítés)</t>
  </si>
  <si>
    <t xml:space="preserve">Állományba nem tart. juttatásai </t>
  </si>
  <si>
    <t>Egyéb készletbeszerzés(tisztítószer, karb.anyag)</t>
  </si>
  <si>
    <t>Illetménypótlék</t>
  </si>
  <si>
    <t>Részmunkaidőben foglalk.jutt.</t>
  </si>
  <si>
    <t>Jubileumi jutalom</t>
  </si>
  <si>
    <t>Szabadidő megváltás</t>
  </si>
  <si>
    <t>Szolgáltatások</t>
  </si>
  <si>
    <t>Vásárolt term.és szolg.ÁFA-ja</t>
  </si>
  <si>
    <t>Kül. dologi kiadások</t>
  </si>
  <si>
    <t>Különféle dologi kiadások összesen</t>
  </si>
  <si>
    <t>Város és községgazdálkodás</t>
  </si>
  <si>
    <t>Villamos-energia szolgáltatás díj</t>
  </si>
  <si>
    <t>Víz-csatorna díj</t>
  </si>
  <si>
    <t>Ingatlan karbantartás (bérlemények)</t>
  </si>
  <si>
    <t>Hiteltörlesztések összesen</t>
  </si>
  <si>
    <t>Összesen:</t>
  </si>
  <si>
    <t>Fejlesztési kiadás összesen:</t>
  </si>
  <si>
    <t>Szolgáltatások összesen:</t>
  </si>
  <si>
    <t>ÁFA befizetés</t>
  </si>
  <si>
    <t>Településüzemeltetési Intézmény</t>
  </si>
  <si>
    <t xml:space="preserve"> </t>
  </si>
  <si>
    <t xml:space="preserve">Költségvetési kiadások összesen: </t>
  </si>
  <si>
    <t>Szakmai anyagok</t>
  </si>
  <si>
    <t>Temetési segély</t>
  </si>
  <si>
    <t>Születési segély</t>
  </si>
  <si>
    <t>Rendk.átm.seg., gyógyszer tám.</t>
  </si>
  <si>
    <t>Közgyógyellátás</t>
  </si>
  <si>
    <t>Fejlesztési kiadások összesen:</t>
  </si>
  <si>
    <t xml:space="preserve">Önkorm.helyi lakásép.és vás.tám. </t>
  </si>
  <si>
    <t>Kiadások összesen:</t>
  </si>
  <si>
    <t>Fejlesztési kiadások</t>
  </si>
  <si>
    <t>Működési kiadások</t>
  </si>
  <si>
    <t>kisértékű tárgyi eszközök</t>
  </si>
  <si>
    <t>Turisztikai alapból Támogatás</t>
  </si>
  <si>
    <t>Költségvetési kiadások összesen</t>
  </si>
  <si>
    <t>Rendkivüli gyermekvédelmi támogatás</t>
  </si>
  <si>
    <t>Tankönyvtámogatás</t>
  </si>
  <si>
    <t>Készletek összesen:</t>
  </si>
  <si>
    <t>Egyéb információhordozó</t>
  </si>
  <si>
    <t>Bérlakás építésére felvett hosszú lejáratú hitel</t>
  </si>
  <si>
    <t>Gázenergia szolgáltatás díja</t>
  </si>
  <si>
    <t>Adatátvitel</t>
  </si>
  <si>
    <t>Ösztöndíj BURSA</t>
  </si>
  <si>
    <t>Ösztöndíj Arany János</t>
  </si>
  <si>
    <t>Rendszeres személyi jut össz</t>
  </si>
  <si>
    <t>Kurtaxa</t>
  </si>
  <si>
    <t>Hitel kamata</t>
  </si>
  <si>
    <t>Részmunkaidős egyéb jutt.</t>
  </si>
  <si>
    <t>Polgármester költségátalánya</t>
  </si>
  <si>
    <t>Betegszabadság</t>
  </si>
  <si>
    <t>Kisértékű tárgyi eszköz beszerzés</t>
  </si>
  <si>
    <t>Szakmai ig. szolg.</t>
  </si>
  <si>
    <t>Keresetkiegészítés (13.havi helyett)</t>
  </si>
  <si>
    <t xml:space="preserve">Vásárolt termékek és szolgáltatások ÁFA. </t>
  </si>
  <si>
    <t>Reklám és propaganda kiadások (hírdetési díj)</t>
  </si>
  <si>
    <r>
      <t>Egyéb kommunikációs szolg.(</t>
    </r>
    <r>
      <rPr>
        <sz val="10"/>
        <rFont val="Times New Roman CE"/>
        <family val="0"/>
      </rPr>
      <t>programfelügy.díjak, CD jogtár, adó, főkönyvi, népesség, szoc.)</t>
    </r>
  </si>
  <si>
    <t>Tartalék összesen:</t>
  </si>
  <si>
    <t>Beruházás nettó</t>
  </si>
  <si>
    <t>beruházás áfa</t>
  </si>
  <si>
    <t>Beruházás összesen</t>
  </si>
  <si>
    <t>Készlet beszerzés</t>
  </si>
  <si>
    <t>Gyermekek étk.kedvezménye 30%</t>
  </si>
  <si>
    <t>Cafetéria (Étkezési hozzájárulás, beisk.,stb)</t>
  </si>
  <si>
    <t xml:space="preserve">Megbízási díj </t>
  </si>
  <si>
    <t>egyéb juttatás polgármester</t>
  </si>
  <si>
    <t>Általános Rendezési Terv</t>
  </si>
  <si>
    <t>Önkormányzat összesen:</t>
  </si>
  <si>
    <t>841403 1</t>
  </si>
  <si>
    <t>költséghely</t>
  </si>
  <si>
    <t>kiadásnem</t>
  </si>
  <si>
    <t xml:space="preserve">Rendsz. gyermekvédelmi pénzb.ell. </t>
  </si>
  <si>
    <t>Normatív lakásfennt. tám.</t>
  </si>
  <si>
    <t>*</t>
  </si>
  <si>
    <t>Könyv beszerzés</t>
  </si>
  <si>
    <t>folyóirat(közlönyök,szakkönyvek,újság) beszerzés</t>
  </si>
  <si>
    <t>Szociális ösztöndíjak</t>
  </si>
  <si>
    <t>Normatív lakásfenntartási támogatás</t>
  </si>
  <si>
    <t>Egyéb önkormányzati eseti ellátás</t>
  </si>
  <si>
    <t>Szociális étkezők támogatása</t>
  </si>
  <si>
    <t>Átmeneti segély</t>
  </si>
  <si>
    <t>Pénzbeli temetési segély</t>
  </si>
  <si>
    <t>Önkormányzat által nyújtott lakástámogatás</t>
  </si>
  <si>
    <t>Polgármester tiszteletdíj</t>
  </si>
  <si>
    <t>jutalom</t>
  </si>
  <si>
    <t>Munkáltató által fizetett szja</t>
  </si>
  <si>
    <t xml:space="preserve">Rehab.hozzájár. </t>
  </si>
  <si>
    <t>Szakmai tev.igénybevett szolgáltatás (takarnet,) (könyvvizsg.díj,audit, besz.közzététel, térinf., irat archiválás, SALDÓ tagdíj)</t>
  </si>
  <si>
    <t>Lakóingatlan bérbeadása üzemeltetése</t>
  </si>
  <si>
    <t>Gagarin ltp. 4. felújítás</t>
  </si>
  <si>
    <t>Szakfeladat</t>
  </si>
  <si>
    <t>Bevétel</t>
  </si>
  <si>
    <t>Kiadás</t>
  </si>
  <si>
    <t>Általános tartalék</t>
  </si>
  <si>
    <t>Önkormányzat költségvetése:</t>
  </si>
  <si>
    <t>Karácsonyi csomag 62 év felett</t>
  </si>
  <si>
    <t>Karácsonyi csomag 14 év alatt</t>
  </si>
  <si>
    <t>Város és Községgazd.m.n.s.egyéb tevékenység</t>
  </si>
  <si>
    <t>Család és nővédelmi egészségügyi gondozás</t>
  </si>
  <si>
    <t>Egyéb önkormányzati ellátás</t>
  </si>
  <si>
    <t>Adók, illetékek kiszabása, beszedése</t>
  </si>
  <si>
    <t>Önkormányzatok elszámolásai</t>
  </si>
  <si>
    <t>Képernyő előtti munkavégzés</t>
  </si>
  <si>
    <t>Összesítő</t>
  </si>
  <si>
    <t>Ingatlan karbantartás (felújítási alap, kisjavítás)</t>
  </si>
  <si>
    <t>Felújítás Áfa</t>
  </si>
  <si>
    <t xml:space="preserve">     </t>
  </si>
  <si>
    <t>2012.</t>
  </si>
  <si>
    <t>2012.terv</t>
  </si>
  <si>
    <t>Arany János ösztöndíj</t>
  </si>
  <si>
    <t>2012. terv</t>
  </si>
  <si>
    <t>Általános Rendezési Terv (Club Aligával)</t>
  </si>
  <si>
    <t>ÁFA befizetés telekértékesítés miatt</t>
  </si>
  <si>
    <t>Strandok komfortosabbá tétele terv</t>
  </si>
  <si>
    <t>Önkormányzat</t>
  </si>
  <si>
    <t>Önkormányzati jogalkotás</t>
  </si>
  <si>
    <t>Önkormányzatok elszámolásai költségvetési szerveivel</t>
  </si>
  <si>
    <t>intézmények finanszírozása</t>
  </si>
  <si>
    <t>Közétkeztetlsi Intézmény</t>
  </si>
  <si>
    <t>2013.</t>
  </si>
  <si>
    <t>2013.I.</t>
  </si>
  <si>
    <t>2012. várható</t>
  </si>
  <si>
    <t>2012.terv.</t>
  </si>
  <si>
    <t>szociális hozz.adó</t>
  </si>
  <si>
    <t>Telekvásárlás</t>
  </si>
  <si>
    <t>Harmat u.ivóvíz</t>
  </si>
  <si>
    <t>Arborétum kialakítása</t>
  </si>
  <si>
    <t>Épületrész vásárlás</t>
  </si>
  <si>
    <t>strand kiviteli terv</t>
  </si>
  <si>
    <t>Lidó kialakítása</t>
  </si>
  <si>
    <t>Napköziotthonos Óvoda</t>
  </si>
  <si>
    <t>GEVSZ</t>
  </si>
  <si>
    <t>7 fő*6000* 10 hó</t>
  </si>
  <si>
    <t>1 fő*6000*4hó</t>
  </si>
  <si>
    <t>Köztemetés</t>
  </si>
  <si>
    <t>I.</t>
  </si>
  <si>
    <r>
      <rPr>
        <b/>
        <sz val="12"/>
        <rFont val="Arial"/>
        <family val="2"/>
      </rPr>
      <t>Szakmai tev.igénybe vett szolgáltatás</t>
    </r>
    <r>
      <rPr>
        <sz val="12"/>
        <rFont val="Arial"/>
        <family val="2"/>
      </rPr>
      <t xml:space="preserve"> (Térkép, tul.lap 100, konz. 600, szúnyog 600, Bahart 833, tűzvéd. 300, érintésvéd.400, Tagdíj KB 420, Bszöv. 100,Töosz 40,  Leader42,.főép.1920+150, dec.szemétsz.2808, ügyvéd 1500+szemétszállítás10400+zölhull.száll. </t>
    </r>
    <r>
      <rPr>
        <b/>
        <sz val="12"/>
        <rFont val="Arial"/>
        <family val="2"/>
      </rPr>
      <t>1650+pályázat400 Kisegítő élp.hat fel. ellátása</t>
    </r>
  </si>
  <si>
    <t>Nádfedeles vendégház tetőátépítés</t>
  </si>
  <si>
    <t>Önkormányzat elsz.költségv.szerveivel KÖH</t>
  </si>
  <si>
    <t>Közös Önkormányzati Hivatal</t>
  </si>
  <si>
    <t>Felújítás összesen</t>
  </si>
  <si>
    <t>KÖH fogl.túlóra</t>
  </si>
  <si>
    <t>Bahart tőkemelés</t>
  </si>
  <si>
    <t>Szociális tűzifa támogatás+fuvar</t>
  </si>
  <si>
    <t>Összesítő kimutatás 2014</t>
  </si>
  <si>
    <t>Lakóingatlan bérbeadása</t>
  </si>
  <si>
    <t>DRV-nek víz és csatorna állami támogatés</t>
  </si>
  <si>
    <t>II.25</t>
  </si>
  <si>
    <t>Közoktatási intézmények műk.hozzájár.</t>
  </si>
  <si>
    <t>KÖH hj 26389+közokt.int. 574</t>
  </si>
  <si>
    <t>2015.</t>
  </si>
  <si>
    <t>2014.</t>
  </si>
  <si>
    <t>várh.</t>
  </si>
  <si>
    <t xml:space="preserve">2012. </t>
  </si>
  <si>
    <t>váh.</t>
  </si>
  <si>
    <t>Iskola nyílászárócsere</t>
  </si>
  <si>
    <t>Iskola nyílászáró csere</t>
  </si>
  <si>
    <t>Bérlakás 2 db kazánvás.</t>
  </si>
  <si>
    <t>Gagarin ltp. 4. ablakcsere</t>
  </si>
  <si>
    <t>Áfa</t>
  </si>
  <si>
    <t>Kodály Zoltán u.</t>
  </si>
  <si>
    <t>Gagrin lakótelep víz terv</t>
  </si>
  <si>
    <t>Orvosi rendelő+védőnői szolg. Ablakcsere</t>
  </si>
  <si>
    <t>KEOP pályázati önrész</t>
  </si>
  <si>
    <t>Fejlesztésre átdott pénzeszköz összesen:</t>
  </si>
  <si>
    <t>Dologi kiadások</t>
  </si>
  <si>
    <t>Működési kiadások összesen</t>
  </si>
  <si>
    <t>300+80</t>
  </si>
  <si>
    <t>300+60</t>
  </si>
  <si>
    <t>149600*12</t>
  </si>
  <si>
    <t>Gépjármű beszerzés</t>
  </si>
  <si>
    <t>Intézményi beruházás összesen</t>
  </si>
  <si>
    <t>Költségtérítés (polgármester, alpolgármester)</t>
  </si>
  <si>
    <t>16000*12</t>
  </si>
  <si>
    <t>Magyar u. szennyvíz területvásárlás</t>
  </si>
  <si>
    <t>Céltartalék sport támogatására</t>
  </si>
  <si>
    <r>
      <t>Fejlesztési tartalék (</t>
    </r>
    <r>
      <rPr>
        <sz val="10"/>
        <rFont val="Arial"/>
        <family val="2"/>
      </rPr>
      <t>lakásalap, Környezetvédelmi Alap</t>
    </r>
    <r>
      <rPr>
        <sz val="12"/>
        <rFont val="Arial"/>
        <family val="2"/>
      </rPr>
      <t>)</t>
    </r>
  </si>
  <si>
    <t>közbiztonsági referens 25/hó</t>
  </si>
  <si>
    <t>Bisztró megvásárlása</t>
  </si>
  <si>
    <t>Egyéb</t>
  </si>
  <si>
    <t xml:space="preserve">Lakásfenntartási </t>
  </si>
  <si>
    <t>Polgármesteri biztosítási díj</t>
  </si>
  <si>
    <t>3 hónap</t>
  </si>
  <si>
    <t>9 hónap</t>
  </si>
  <si>
    <t>25fő 5000</t>
  </si>
  <si>
    <t>Iskola hőszigetelése</t>
  </si>
  <si>
    <t>7 hóX1050X21 + 5 hó 2100X21</t>
  </si>
  <si>
    <t>Hajtó és kenőanyag</t>
  </si>
  <si>
    <t>O1.20.</t>
  </si>
  <si>
    <t>Térfigyelő kamerák karbantartása</t>
  </si>
  <si>
    <t>térfigyelő kamera rendszer bővitése</t>
  </si>
  <si>
    <t>gépkocsi köt.40,casco bizt.20</t>
  </si>
  <si>
    <t>15000 km 373 Ft/l</t>
  </si>
  <si>
    <t>B.I.Kht áll.tulajd.ing.+igazgatási díj e on per</t>
  </si>
  <si>
    <t>főépítész 2640( 200+20/hó) térfigyelő kamera rendzser felülvizsgálata 65</t>
  </si>
  <si>
    <t>KÖH  működtetési hozzájárulás</t>
  </si>
  <si>
    <t>Városőrség működéséhez hozzájárulása</t>
  </si>
  <si>
    <t>Működésre átadott pénzeszköz áht.belül</t>
  </si>
  <si>
    <t>1.</t>
  </si>
  <si>
    <t>2.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</si>
  <si>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</si>
  <si>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</si>
  <si>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</si>
  <si>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</si>
  <si>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</si>
  <si>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Béren kívüli juttatások</t>
  </si>
  <si>
    <t>Egyéb költségtérítések</t>
  </si>
  <si>
    <t>Lakhatási támogatások</t>
  </si>
  <si>
    <t>Szociális támogatások</t>
  </si>
  <si>
    <t>Foglalkoztatottak egyéb személyi juttatásai (&gt;=14)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</si>
  <si>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</si>
  <si>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</si>
  <si>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</si>
  <si>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Munkaadókat terhelő járulékok és szociális hozzájárulási adó (=22+…+28)                                                                          </t>
  </si>
  <si>
    <t>Szakmai anyagok beszerzése</t>
  </si>
  <si>
    <t>Üzemeltetési anyagok beszerzése</t>
  </si>
  <si>
    <t>Informatikai szolgáltatások igénybevétele</t>
  </si>
  <si>
    <t>Egyéb kommunikációs szolgáltatások</t>
  </si>
  <si>
    <t>Közüzemi díjak</t>
  </si>
  <si>
    <t>Vásárolt élelmezés</t>
  </si>
  <si>
    <t xml:space="preserve">Szakmai tevékenységet segítő szolgáltatások 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</si>
  <si>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</si>
  <si>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</si>
  <si>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</si>
  <si>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</si>
  <si>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pénzügyi műveletek kiadásai (&gt;=55+…+57)</t>
  </si>
  <si>
    <t>Egyéb dologi kiadások</t>
  </si>
  <si>
    <t>ebből: helyi megállapítású ápolási díj</t>
  </si>
  <si>
    <t>Lakhatással kapcsolatos ellátások (=96+…+101)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</si>
  <si>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</si>
  <si>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</si>
  <si>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</si>
  <si>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(=134+135+136)</t>
  </si>
  <si>
    <t>ebből: helyi önkormányzatok és költségvetési szerveik</t>
  </si>
  <si>
    <t>ebből: társulások és költségvetési szerveik</t>
  </si>
  <si>
    <t>ebből: térségi fejlesztési tanácsok és költségvetési szerveik</t>
  </si>
  <si>
    <t>Tartalékok</t>
  </si>
  <si>
    <t>Immateriális javak beszerzése, létesítése</t>
  </si>
  <si>
    <t>ebből: termőföld-vásárlás kiadásai</t>
  </si>
  <si>
    <t>Informatikai eszközök beszerzése, létesítése</t>
  </si>
  <si>
    <t>Egyéb tárgyi eszközök beszerzése, létesítése</t>
  </si>
  <si>
    <t>Beruházási célú előzetesen felszámított általános forgalmi adó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</si>
  <si>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</si>
  <si>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</si>
  <si>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</si>
  <si>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</si>
  <si>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Felújítások (=211+...+214)</t>
  </si>
  <si>
    <t>Rövid lejáratú hitelek, kölcsönök törlesztése  (&gt;=283)</t>
  </si>
  <si>
    <t>Befektetési célú belföldi értékpapírok vásárlása</t>
  </si>
  <si>
    <t>Kincstárjegyek beváltása</t>
  </si>
  <si>
    <t>Belföldi kötvények beváltása</t>
  </si>
  <si>
    <t>Éven túli lejáratú belföldi értékpapírok beváltása (&gt;=296)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</si>
  <si>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</si>
  <si>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</si>
  <si>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</si>
  <si>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lekötött bankbetétként elhelyezése</t>
  </si>
  <si>
    <t>2016. évi kiadások</t>
  </si>
  <si>
    <t>várh.telj.</t>
  </si>
  <si>
    <t>o51101</t>
  </si>
  <si>
    <t>o51102</t>
  </si>
  <si>
    <t>o51103</t>
  </si>
  <si>
    <t>o51104</t>
  </si>
  <si>
    <t>o51105</t>
  </si>
  <si>
    <t>o51106</t>
  </si>
  <si>
    <t>o51107</t>
  </si>
  <si>
    <t>o51109</t>
  </si>
  <si>
    <t>o51110</t>
  </si>
  <si>
    <t>o51111</t>
  </si>
  <si>
    <t>o51112</t>
  </si>
  <si>
    <t>o51113</t>
  </si>
  <si>
    <t>o5121</t>
  </si>
  <si>
    <t>o5122</t>
  </si>
  <si>
    <t>o5123</t>
  </si>
  <si>
    <t xml:space="preserve">Foglalkoztatottak személyi juttatásai </t>
  </si>
  <si>
    <t>o512318</t>
  </si>
  <si>
    <t xml:space="preserve">Külső személyi juttatások </t>
  </si>
  <si>
    <t xml:space="preserve">Személyi juttatások </t>
  </si>
  <si>
    <t>Szociális hozzájárulási adó</t>
  </si>
  <si>
    <t>Rehabilitációs hozzájárulás</t>
  </si>
  <si>
    <t>Egészségügyi hozzájárulás</t>
  </si>
  <si>
    <t>Táppénz hozzájárulás</t>
  </si>
  <si>
    <t>más járulék jellegű kötelezettségek</t>
  </si>
  <si>
    <t>Munkáltatót terhelő személyi jövedelemadó</t>
  </si>
  <si>
    <t xml:space="preserve">Készletbeszerzés </t>
  </si>
  <si>
    <t xml:space="preserve">Kommunikációs szolgáltatások </t>
  </si>
  <si>
    <t xml:space="preserve">Bérleti és lízing díjak </t>
  </si>
  <si>
    <t xml:space="preserve">Kiküldetések, reklám- és propagandakiadások </t>
  </si>
  <si>
    <t>o5211</t>
  </si>
  <si>
    <t>o5213</t>
  </si>
  <si>
    <t>o5212</t>
  </si>
  <si>
    <t>o5217</t>
  </si>
  <si>
    <t>o5311</t>
  </si>
  <si>
    <t>o5312</t>
  </si>
  <si>
    <t>o5321</t>
  </si>
  <si>
    <t>o5322</t>
  </si>
  <si>
    <t>o5331</t>
  </si>
  <si>
    <t>o5332</t>
  </si>
  <si>
    <t>o5333</t>
  </si>
  <si>
    <t>o533411</t>
  </si>
  <si>
    <t>Ingatlan karbantartási, kisjavítási szolgáltatások</t>
  </si>
  <si>
    <t>o533412</t>
  </si>
  <si>
    <t>Gépek, berendezések karbantartása</t>
  </si>
  <si>
    <t>o5335</t>
  </si>
  <si>
    <t>o5336</t>
  </si>
  <si>
    <t>o5341</t>
  </si>
  <si>
    <t>o5342</t>
  </si>
  <si>
    <t>Betegséggel kapcsolatos (nem társadalombiztosítási) ellátások</t>
  </si>
  <si>
    <t>ebből: helyi megállapítású közgyógyellátás</t>
  </si>
  <si>
    <t>ebből: természetben nyújtott lakásfenntartási támogatás</t>
  </si>
  <si>
    <t>Ellátottak pénzbeli juttatásaiösszesen</t>
  </si>
  <si>
    <t>"Kisértékű tárgyi eszközök" beszerzése</t>
  </si>
  <si>
    <t>Hitel-, kölcsöntörlesztés államháztartáson kívülre</t>
  </si>
  <si>
    <t xml:space="preserve">Kiadások összesen </t>
  </si>
  <si>
    <t>o535112</t>
  </si>
  <si>
    <t>kamatkiadás áht.kívül</t>
  </si>
  <si>
    <t>o5353</t>
  </si>
  <si>
    <t>o5354</t>
  </si>
  <si>
    <t>o5355</t>
  </si>
  <si>
    <t xml:space="preserve">Különféle befizetések és egyéb dologi kiadások </t>
  </si>
  <si>
    <t>Biztosítási díj</t>
  </si>
  <si>
    <t>OTP közreműködési díj</t>
  </si>
  <si>
    <t>Egyéb üzemeltetési szolgáltatás</t>
  </si>
  <si>
    <t>o537112</t>
  </si>
  <si>
    <t>o537113</t>
  </si>
  <si>
    <t>Szállítási szolgáltatás</t>
  </si>
  <si>
    <t>Karnabantartási kiadások összesen</t>
  </si>
  <si>
    <t>Közvetített szolgáltatások</t>
  </si>
  <si>
    <t>o537119</t>
  </si>
  <si>
    <t xml:space="preserve">Egyéb szolgáltatási kiadások </t>
  </si>
  <si>
    <t>o544121</t>
  </si>
  <si>
    <t>o544122</t>
  </si>
  <si>
    <t>o546121</t>
  </si>
  <si>
    <t>Egyéb nem intézményi ellátások összesen:</t>
  </si>
  <si>
    <t xml:space="preserve"> Lakásfenntartási támogatás</t>
  </si>
  <si>
    <t>Intézményi ellátottak pénzbeli juttatásai</t>
  </si>
  <si>
    <t>egyéb, az önkormányzat rendeletében megállapított juttatás</t>
  </si>
  <si>
    <t xml:space="preserve"> köztemetés [Szoctv. 48.§]</t>
  </si>
  <si>
    <t>rászorultságtól függõ normatív kedvezmények [Gyvt. 151. § (5) bekezdése]</t>
  </si>
  <si>
    <t>települési támogatás [Szoctv. 45.§]</t>
  </si>
  <si>
    <t>o54713</t>
  </si>
  <si>
    <t>önkormányzat által saját hatáskörben (nem szociális és gyermekvédelmi előírások alapján) adott pénzügyi ellátás</t>
  </si>
  <si>
    <t>o548123</t>
  </si>
  <si>
    <t>o548121</t>
  </si>
  <si>
    <t>o548122</t>
  </si>
  <si>
    <t>o548</t>
  </si>
  <si>
    <t>o55022</t>
  </si>
  <si>
    <t>o55021</t>
  </si>
  <si>
    <t>o55023</t>
  </si>
  <si>
    <t>Egyéb műk.c. pe.áht belül helyi önkormányzatok és költségvetési szerveik</t>
  </si>
  <si>
    <t xml:space="preserve">     társulások és költségvetési szerveik</t>
  </si>
  <si>
    <t xml:space="preserve">     térségi fejl.tanácsok és költségvetési szerveik</t>
  </si>
  <si>
    <t xml:space="preserve">Egyéb működési célú támogatások államháztartáson belülre </t>
  </si>
  <si>
    <t xml:space="preserve">     egyéb civil szervezetek</t>
  </si>
  <si>
    <t xml:space="preserve">     háztartások</t>
  </si>
  <si>
    <t xml:space="preserve">     egyéb vállalkozások</t>
  </si>
  <si>
    <t xml:space="preserve">Egyéb működési célú támogatások államháztartáson kívülre </t>
  </si>
  <si>
    <t>Egyéb működési célú kiadások</t>
  </si>
  <si>
    <t>o550611</t>
  </si>
  <si>
    <t>o550613</t>
  </si>
  <si>
    <t>o550615</t>
  </si>
  <si>
    <t>Egyéb műk.c.pe.áht.kívül                               nonprofit gazdasági társaságok</t>
  </si>
  <si>
    <t>o551211</t>
  </si>
  <si>
    <t>o551214</t>
  </si>
  <si>
    <t>o551215</t>
  </si>
  <si>
    <t>o551216</t>
  </si>
  <si>
    <t>o5131</t>
  </si>
  <si>
    <t>o561</t>
  </si>
  <si>
    <t>o562</t>
  </si>
  <si>
    <t xml:space="preserve">Ingatlanok beszerzése, létesítése </t>
  </si>
  <si>
    <t>o563</t>
  </si>
  <si>
    <t>o564</t>
  </si>
  <si>
    <t>o567</t>
  </si>
  <si>
    <t xml:space="preserve">Beruházások </t>
  </si>
  <si>
    <t>o571</t>
  </si>
  <si>
    <t>o572</t>
  </si>
  <si>
    <t>o573</t>
  </si>
  <si>
    <t>o574</t>
  </si>
  <si>
    <t>Egyéb felhalmozási célú támogatások államháztartáson belülre</t>
  </si>
  <si>
    <t>Felhalm.c.pe.áht.kívül                               nonprofit gazdasági társaságok</t>
  </si>
  <si>
    <t xml:space="preserve">Fejlesztési célú támogatások államháztartáson kívülre </t>
  </si>
  <si>
    <t xml:space="preserve">Költségvetési kiadások </t>
  </si>
  <si>
    <t>o58611</t>
  </si>
  <si>
    <t>o56614</t>
  </si>
  <si>
    <t>o58615</t>
  </si>
  <si>
    <t>o58616</t>
  </si>
  <si>
    <t>Fejlesztési kiadások összesen</t>
  </si>
  <si>
    <t>Éven belüli lejáratú belföldi értékpapírok beváltása</t>
  </si>
  <si>
    <t xml:space="preserve">Belföldi értékpapírok kiadásai </t>
  </si>
  <si>
    <t xml:space="preserve">Forgatási célú belföldi értékpapírok vásárlása </t>
  </si>
  <si>
    <t>Hosszú lejáratú hitelek, kölcsönök törlesztése pénzügyi vállalkozásnak</t>
  </si>
  <si>
    <t>o59111</t>
  </si>
  <si>
    <t>o59113</t>
  </si>
  <si>
    <t>o59121</t>
  </si>
  <si>
    <t>o59122</t>
  </si>
  <si>
    <t>o59123</t>
  </si>
  <si>
    <t>o59124</t>
  </si>
  <si>
    <t>o59125</t>
  </si>
  <si>
    <t>o59126</t>
  </si>
  <si>
    <t>o5913</t>
  </si>
  <si>
    <t>o5914</t>
  </si>
  <si>
    <t>Egyéb finanszírozási kiadás</t>
  </si>
  <si>
    <t xml:space="preserve">Finanszírozási kiadások </t>
  </si>
  <si>
    <t xml:space="preserve">Munkaadókat terhelő járulékok és szociális hozzájárulási adó                                         </t>
  </si>
  <si>
    <t>helyi megállapítású ápolási díj</t>
  </si>
  <si>
    <t>helyi megállapítású közgyógyellátás</t>
  </si>
  <si>
    <t>természetben nyújtott lakásfenntartási támogatás</t>
  </si>
  <si>
    <t>Önkorm. és önk.hiv.jogalkotó és ál.ig. tevékenysége</t>
  </si>
  <si>
    <t>o11130</t>
  </si>
  <si>
    <t>Támogatási célú finanszírozási műveletek</t>
  </si>
  <si>
    <t>o18030</t>
  </si>
  <si>
    <t>Önk ingatlan bérbeadása</t>
  </si>
  <si>
    <t>o13350</t>
  </si>
  <si>
    <t>o66020</t>
  </si>
  <si>
    <t>Hallgatói és oktatói ösztöndíjak, egyéb jutt</t>
  </si>
  <si>
    <t>o94260</t>
  </si>
  <si>
    <t>Lakásfenntartással kapcsolatos ellátások</t>
  </si>
  <si>
    <t>Elhunyt személyek hátramaradottjainak pénzb.tám.</t>
  </si>
  <si>
    <t>Betegséggel kapcsolatos pénzbeli ellátások</t>
  </si>
  <si>
    <t>Egyéb szociális természetbeni és pénzbeli ellátások</t>
  </si>
  <si>
    <t>irodaszer 20</t>
  </si>
  <si>
    <t>üzemanyag</t>
  </si>
  <si>
    <t xml:space="preserve">Egyéb pénzügyi műveletek kiadásai </t>
  </si>
  <si>
    <t>pm</t>
  </si>
  <si>
    <t>12x149500</t>
  </si>
  <si>
    <t>alp.</t>
  </si>
  <si>
    <t>12x119660</t>
  </si>
  <si>
    <t>12x17949</t>
  </si>
  <si>
    <t>képv.</t>
  </si>
  <si>
    <t>5x12x30000</t>
  </si>
  <si>
    <t>bizottság</t>
  </si>
  <si>
    <t>5x12x13500</t>
  </si>
  <si>
    <t>telefon</t>
  </si>
  <si>
    <t>BURSA ösztöndíj</t>
  </si>
  <si>
    <t>20 fő</t>
  </si>
  <si>
    <t>Felhalm.c.pe.áht.kívül                                                                    nonprofit gazdasági társaságok</t>
  </si>
  <si>
    <t xml:space="preserve">Fejlesztési célú visszatérítendő tám. áht kívülre </t>
  </si>
  <si>
    <t xml:space="preserve"> köztemetés </t>
  </si>
  <si>
    <t>temetési segéy</t>
  </si>
  <si>
    <t>2 fő</t>
  </si>
  <si>
    <t>születési 5 fő</t>
  </si>
  <si>
    <t>tankönyvtám</t>
  </si>
  <si>
    <t>általános isk. Középisk. Főiskola</t>
  </si>
  <si>
    <t>gyermekétk30%</t>
  </si>
  <si>
    <t>nyugdíjas,szoc étk.</t>
  </si>
  <si>
    <t>Arany J.öszt.</t>
  </si>
  <si>
    <t>rendkív.tám gyermek</t>
  </si>
  <si>
    <t>rendkív.tám felnőtt</t>
  </si>
  <si>
    <t xml:space="preserve">főépítész </t>
  </si>
  <si>
    <t>Lakhatással kapcsolatos ellátások</t>
  </si>
  <si>
    <t>Elhunyt szem.hátramaradottjainak támogatása</t>
  </si>
  <si>
    <t>Betegséggel kapcsolatos  pénzb.ellátások</t>
  </si>
  <si>
    <t>Háziovosi alapszolgáltatás</t>
  </si>
  <si>
    <t>lak.alap</t>
  </si>
  <si>
    <t>körny.alap</t>
  </si>
  <si>
    <t>térfigyelő kamerák karbantartása21X1100X12</t>
  </si>
  <si>
    <r>
      <t>katasztrófavédelem300+</t>
    </r>
    <r>
      <rPr>
        <sz val="10"/>
        <color indexed="10"/>
        <rFont val="Times New Roman CE"/>
        <family val="0"/>
      </rPr>
      <t>elm 300</t>
    </r>
    <r>
      <rPr>
        <sz val="10"/>
        <rFont val="Times New Roman CE"/>
        <family val="0"/>
      </rPr>
      <t>, túlóra500</t>
    </r>
  </si>
  <si>
    <t>Dáchia kötelező szervíz</t>
  </si>
  <si>
    <t>főépítész 200x6hó1200, közvilágítás felmérés1384</t>
  </si>
  <si>
    <t>581+604+486</t>
  </si>
  <si>
    <t>Tanulmányterv2731</t>
  </si>
  <si>
    <t>strand kiviteli terv2286</t>
  </si>
  <si>
    <t>mikróhullámú összeköttetés2845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</si>
</sst>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0.0"/>
    <numFmt numFmtId="174" formatCode="0__"/>
  </numFmts>
  <fonts count="76">
    <font>
      <sz val="14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i/>
      <sz val="14"/>
      <name val="Times New Roman CE"/>
      <family val="0"/>
    </font>
    <font>
      <sz val="12"/>
      <name val="Times New Roman CE"/>
      <family val="0"/>
    </font>
    <font>
      <u val="single"/>
      <sz val="14"/>
      <color indexed="12"/>
      <name val="Times New Roman CE"/>
      <family val="0"/>
    </font>
    <font>
      <u val="single"/>
      <sz val="14"/>
      <color indexed="36"/>
      <name val="Times New Roman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 CE"/>
      <family val="0"/>
    </font>
    <font>
      <b/>
      <sz val="20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b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sz val="12"/>
      <color indexed="30"/>
      <name val="Arial"/>
      <family val="2"/>
    </font>
    <font>
      <b/>
      <sz val="12"/>
      <color indexed="30"/>
      <name val="Times New Roman CE"/>
      <family val="0"/>
    </font>
    <font>
      <sz val="12"/>
      <color indexed="30"/>
      <name val="Times New Roman CE"/>
      <family val="0"/>
    </font>
    <font>
      <sz val="11"/>
      <color indexed="30"/>
      <name val="Arial"/>
      <family val="2"/>
    </font>
    <font>
      <sz val="12"/>
      <color indexed="4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Times New Roman CE"/>
      <family val="0"/>
    </font>
    <font>
      <sz val="12"/>
      <color rgb="FFFF0000"/>
      <name val="Times New Roman CE"/>
      <family val="0"/>
    </font>
    <font>
      <sz val="12"/>
      <color rgb="FF0070C0"/>
      <name val="Arial"/>
      <family val="2"/>
    </font>
    <font>
      <b/>
      <sz val="12"/>
      <color rgb="FF0070C0"/>
      <name val="Times New Roman CE"/>
      <family val="0"/>
    </font>
    <font>
      <sz val="12"/>
      <color rgb="FF0070C0"/>
      <name val="Times New Roman CE"/>
      <family val="0"/>
    </font>
    <font>
      <sz val="11"/>
      <color rgb="FF0070C0"/>
      <name val="Arial"/>
      <family val="2"/>
    </font>
    <font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4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14" fontId="8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0" xfId="0" applyNumberFormat="1" applyFont="1" applyAlignment="1">
      <alignment horizontal="center" vertical="center"/>
    </xf>
    <xf numFmtId="3" fontId="1" fillId="0" borderId="11" xfId="0" applyNumberFormat="1" applyFont="1" applyBorder="1" applyAlignment="1">
      <alignment wrapText="1"/>
    </xf>
    <xf numFmtId="3" fontId="10" fillId="0" borderId="0" xfId="56" applyNumberFormat="1" applyFont="1" applyFill="1" applyBorder="1" applyAlignment="1" applyProtection="1">
      <alignment/>
      <protection locked="0"/>
    </xf>
    <xf numFmtId="3" fontId="12" fillId="0" borderId="0" xfId="56" applyNumberFormat="1" applyFont="1" applyFill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>
      <alignment/>
    </xf>
    <xf numFmtId="3" fontId="10" fillId="0" borderId="0" xfId="56" applyNumberFormat="1" applyFont="1" applyBorder="1">
      <alignment/>
      <protection/>
    </xf>
    <xf numFmtId="3" fontId="10" fillId="0" borderId="0" xfId="56" applyNumberFormat="1" applyFont="1" applyBorder="1" applyAlignment="1">
      <alignment wrapText="1"/>
      <protection/>
    </xf>
    <xf numFmtId="3" fontId="12" fillId="0" borderId="0" xfId="56" applyNumberFormat="1" applyFont="1" applyFill="1" applyBorder="1" applyAlignment="1" applyProtection="1">
      <alignment horizontal="center"/>
      <protection locked="0"/>
    </xf>
    <xf numFmtId="3" fontId="13" fillId="0" borderId="0" xfId="56" applyNumberFormat="1" applyFont="1" applyFill="1" applyBorder="1" applyAlignment="1" applyProtection="1">
      <alignment horizontal="center"/>
      <protection locked="0"/>
    </xf>
    <xf numFmtId="3" fontId="10" fillId="0" borderId="0" xfId="56" applyNumberFormat="1" applyFont="1" applyFill="1" applyBorder="1" applyAlignment="1" applyProtection="1">
      <alignment wrapText="1"/>
      <protection locked="0"/>
    </xf>
    <xf numFmtId="14" fontId="9" fillId="0" borderId="0" xfId="0" applyNumberFormat="1" applyFont="1" applyBorder="1" applyAlignment="1">
      <alignment/>
    </xf>
    <xf numFmtId="3" fontId="10" fillId="0" borderId="11" xfId="56" applyNumberFormat="1" applyFont="1" applyFill="1" applyBorder="1" applyAlignment="1" applyProtection="1">
      <alignment/>
      <protection locked="0"/>
    </xf>
    <xf numFmtId="3" fontId="10" fillId="0" borderId="11" xfId="56" applyNumberFormat="1" applyFont="1" applyFill="1" applyBorder="1" applyAlignment="1" applyProtection="1">
      <alignment wrapText="1"/>
      <protection locked="0"/>
    </xf>
    <xf numFmtId="3" fontId="9" fillId="0" borderId="11" xfId="0" applyNumberFormat="1" applyFont="1" applyBorder="1" applyAlignment="1">
      <alignment/>
    </xf>
    <xf numFmtId="3" fontId="10" fillId="0" borderId="12" xfId="56" applyNumberFormat="1" applyFont="1" applyFill="1" applyBorder="1" applyAlignment="1" applyProtection="1">
      <alignment/>
      <protection locked="0"/>
    </xf>
    <xf numFmtId="3" fontId="9" fillId="0" borderId="13" xfId="0" applyNumberFormat="1" applyFont="1" applyBorder="1" applyAlignment="1">
      <alignment/>
    </xf>
    <xf numFmtId="3" fontId="10" fillId="0" borderId="14" xfId="56" applyNumberFormat="1" applyFont="1" applyFill="1" applyBorder="1" applyAlignment="1" applyProtection="1">
      <alignment/>
      <protection locked="0"/>
    </xf>
    <xf numFmtId="3" fontId="12" fillId="0" borderId="15" xfId="56" applyNumberFormat="1" applyFont="1" applyFill="1" applyBorder="1" applyAlignment="1" applyProtection="1">
      <alignment wrapText="1"/>
      <protection locked="0"/>
    </xf>
    <xf numFmtId="3" fontId="13" fillId="0" borderId="15" xfId="0" applyNumberFormat="1" applyFont="1" applyBorder="1" applyAlignment="1">
      <alignment/>
    </xf>
    <xf numFmtId="3" fontId="10" fillId="0" borderId="16" xfId="56" applyNumberFormat="1" applyFont="1" applyFill="1" applyBorder="1" applyAlignment="1" applyProtection="1">
      <alignment/>
      <protection locked="0"/>
    </xf>
    <xf numFmtId="3" fontId="10" fillId="0" borderId="17" xfId="56" applyNumberFormat="1" applyFont="1" applyFill="1" applyBorder="1" applyAlignment="1" applyProtection="1">
      <alignment wrapText="1"/>
      <protection locked="0"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4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14" fontId="8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 wrapText="1"/>
    </xf>
    <xf numFmtId="3" fontId="15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1" fontId="4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68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3" fontId="69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wrapText="1"/>
    </xf>
    <xf numFmtId="1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1" fontId="0" fillId="0" borderId="11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11" xfId="0" applyNumberFormat="1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3" fontId="7" fillId="0" borderId="2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wrapText="1"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22" xfId="0" applyFon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0" xfId="56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14" fontId="0" fillId="0" borderId="11" xfId="0" applyNumberFormat="1" applyBorder="1" applyAlignment="1">
      <alignment/>
    </xf>
    <xf numFmtId="1" fontId="4" fillId="0" borderId="1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20" xfId="0" applyNumberFormat="1" applyFont="1" applyBorder="1" applyAlignment="1">
      <alignment/>
    </xf>
    <xf numFmtId="0" fontId="8" fillId="0" borderId="20" xfId="0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70" fillId="0" borderId="0" xfId="0" applyFont="1" applyAlignment="1">
      <alignment/>
    </xf>
    <xf numFmtId="14" fontId="4" fillId="0" borderId="11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14" fontId="8" fillId="0" borderId="20" xfId="0" applyNumberFormat="1" applyFont="1" applyBorder="1" applyAlignment="1">
      <alignment/>
    </xf>
    <xf numFmtId="14" fontId="7" fillId="0" borderId="20" xfId="0" applyNumberFormat="1" applyFont="1" applyBorder="1" applyAlignment="1">
      <alignment wrapText="1"/>
    </xf>
    <xf numFmtId="14" fontId="0" fillId="0" borderId="11" xfId="0" applyNumberFormat="1" applyFont="1" applyBorder="1" applyAlignment="1">
      <alignment wrapText="1"/>
    </xf>
    <xf numFmtId="14" fontId="0" fillId="0" borderId="11" xfId="0" applyNumberFormat="1" applyBorder="1" applyAlignment="1">
      <alignment wrapText="1"/>
    </xf>
    <xf numFmtId="14" fontId="8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wrapText="1"/>
    </xf>
    <xf numFmtId="1" fontId="71" fillId="0" borderId="0" xfId="0" applyNumberFormat="1" applyFont="1" applyAlignment="1">
      <alignment/>
    </xf>
    <xf numFmtId="0" fontId="71" fillId="0" borderId="11" xfId="0" applyFont="1" applyBorder="1" applyAlignment="1">
      <alignment/>
    </xf>
    <xf numFmtId="1" fontId="71" fillId="0" borderId="11" xfId="0" applyNumberFormat="1" applyFont="1" applyBorder="1" applyAlignment="1">
      <alignment/>
    </xf>
    <xf numFmtId="3" fontId="72" fillId="0" borderId="11" xfId="0" applyNumberFormat="1" applyFont="1" applyBorder="1" applyAlignment="1">
      <alignment/>
    </xf>
    <xf numFmtId="0" fontId="72" fillId="0" borderId="0" xfId="0" applyFont="1" applyAlignment="1">
      <alignment/>
    </xf>
    <xf numFmtId="0" fontId="73" fillId="0" borderId="11" xfId="0" applyFont="1" applyBorder="1" applyAlignment="1">
      <alignment/>
    </xf>
    <xf numFmtId="3" fontId="74" fillId="0" borderId="13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0" fontId="75" fillId="0" borderId="11" xfId="0" applyFont="1" applyBorder="1" applyAlignment="1">
      <alignment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1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0" xfId="0" applyFont="1" applyFill="1" applyBorder="1" applyAlignment="1" quotePrefix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22" fillId="0" borderId="11" xfId="0" applyFont="1" applyFill="1" applyBorder="1" applyAlignment="1" quotePrefix="1">
      <alignment horizontal="center" vertical="center"/>
    </xf>
    <xf numFmtId="174" fontId="22" fillId="0" borderId="20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 quotePrefix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1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/>
    </xf>
    <xf numFmtId="0" fontId="21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4" xfId="0" applyFont="1" applyBorder="1" applyAlignment="1">
      <alignment/>
    </xf>
    <xf numFmtId="0" fontId="21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174" fontId="22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/>
    </xf>
    <xf numFmtId="174" fontId="21" fillId="0" borderId="11" xfId="0" applyNumberFormat="1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/>
    </xf>
    <xf numFmtId="0" fontId="21" fillId="33" borderId="2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12" fillId="0" borderId="23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174" fontId="21" fillId="0" borderId="11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174" fontId="21" fillId="0" borderId="20" xfId="0" applyNumberFormat="1" applyFont="1" applyFill="1" applyBorder="1" applyAlignment="1">
      <alignment horizontal="left" vertical="center" wrapText="1"/>
    </xf>
    <xf numFmtId="174" fontId="21" fillId="0" borderId="20" xfId="0" applyNumberFormat="1" applyFont="1" applyFill="1" applyBorder="1" applyAlignment="1">
      <alignment vertical="center" wrapText="1"/>
    </xf>
    <xf numFmtId="0" fontId="12" fillId="0" borderId="26" xfId="0" applyFont="1" applyBorder="1" applyAlignment="1">
      <alignment/>
    </xf>
    <xf numFmtId="0" fontId="21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0" fillId="0" borderId="11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74" fontId="21" fillId="0" borderId="11" xfId="0" applyNumberFormat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right" vertical="center" wrapText="1"/>
    </xf>
    <xf numFmtId="174" fontId="21" fillId="0" borderId="20" xfId="0" applyNumberFormat="1" applyFont="1" applyFill="1" applyBorder="1" applyAlignment="1">
      <alignment horizontal="right" vertical="center" wrapText="1"/>
    </xf>
    <xf numFmtId="174" fontId="21" fillId="0" borderId="20" xfId="0" applyNumberFormat="1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174" fontId="22" fillId="0" borderId="11" xfId="0" applyNumberFormat="1" applyFont="1" applyFill="1" applyBorder="1" applyAlignment="1">
      <alignment horizontal="right" vertical="center" wrapText="1"/>
    </xf>
    <xf numFmtId="174" fontId="22" fillId="0" borderId="20" xfId="0" applyNumberFormat="1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right" vertical="center" wrapText="1"/>
    </xf>
    <xf numFmtId="0" fontId="21" fillId="33" borderId="2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1" fillId="0" borderId="26" xfId="0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/>
    </xf>
    <xf numFmtId="0" fontId="21" fillId="0" borderId="20" xfId="0" applyFont="1" applyFill="1" applyBorder="1" applyAlignment="1" quotePrefix="1">
      <alignment horizontal="right" vertical="center"/>
    </xf>
    <xf numFmtId="0" fontId="22" fillId="0" borderId="20" xfId="0" applyFont="1" applyFill="1" applyBorder="1" applyAlignment="1" quotePrefix="1">
      <alignment horizontal="right" vertical="center"/>
    </xf>
    <xf numFmtId="0" fontId="22" fillId="0" borderId="11" xfId="0" applyFont="1" applyFill="1" applyBorder="1" applyAlignment="1" quotePrefix="1">
      <alignment horizontal="right" vertical="center"/>
    </xf>
    <xf numFmtId="0" fontId="21" fillId="0" borderId="11" xfId="0" applyFont="1" applyFill="1" applyBorder="1" applyAlignment="1" quotePrefix="1">
      <alignment horizontal="right" vertical="center"/>
    </xf>
    <xf numFmtId="14" fontId="8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8" fillId="0" borderId="2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1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Kiad&#225;sok2014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6;nkorm&#225;nyzat%20bev&#233;telek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Kiad&#225;sok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bev&#233;telek%20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851011"/>
      <sheetName val="370000"/>
      <sheetName val="381103"/>
      <sheetName val="522000"/>
      <sheetName val="562912"/>
      <sheetName val="562913"/>
      <sheetName val="562916"/>
      <sheetName val="562917"/>
      <sheetName val="680001"/>
      <sheetName val="680002"/>
      <sheetName val="750000"/>
      <sheetName val="790000"/>
      <sheetName val="811000"/>
      <sheetName val="813000"/>
      <sheetName val="841154"/>
      <sheetName val="841402"/>
      <sheetName val="841403"/>
      <sheetName val="842155"/>
      <sheetName val="852011"/>
      <sheetName val="862101"/>
      <sheetName val="862102"/>
      <sheetName val="862231"/>
      <sheetName val="862301"/>
      <sheetName val="869041"/>
      <sheetName val="889921"/>
      <sheetName val="889924"/>
      <sheetName val="889928"/>
      <sheetName val="890301"/>
      <sheetName val="támogatás"/>
      <sheetName val="890442"/>
      <sheetName val="890444"/>
      <sheetName val="910123"/>
      <sheetName val="910502"/>
      <sheetName val="932911"/>
      <sheetName val="940000"/>
      <sheetName val="960302"/>
      <sheetName val="Munka1"/>
    </sheetNames>
    <sheetDataSet>
      <sheetData sheetId="0">
        <row r="9">
          <cell r="C9">
            <v>27617</v>
          </cell>
        </row>
        <row r="46">
          <cell r="C46">
            <v>173276.0142000001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bev.alap"/>
      <sheetName val="alap"/>
      <sheetName val="841112"/>
      <sheetName val="841112_022130"/>
      <sheetName val="370000"/>
      <sheetName val="370000_052020"/>
      <sheetName val="862101"/>
      <sheetName val="862101_072111"/>
      <sheetName val="869041"/>
      <sheetName val="869041_074031"/>
      <sheetName val="841133"/>
      <sheetName val="841133_011220"/>
      <sheetName val="841901"/>
      <sheetName val="841901_018010"/>
      <sheetName val="ÁT2016"/>
      <sheetName val="889942"/>
      <sheetName val="889942_106020"/>
      <sheetName val="841403"/>
      <sheetName val="841403_066020"/>
      <sheetName val="telkek"/>
    </sheetNames>
    <sheetDataSet>
      <sheetData sheetId="0">
        <row r="16">
          <cell r="F16">
            <v>2895</v>
          </cell>
        </row>
        <row r="17">
          <cell r="F17">
            <v>1688</v>
          </cell>
        </row>
      </sheetData>
      <sheetData sheetId="4">
        <row r="55">
          <cell r="E55">
            <v>77175</v>
          </cell>
        </row>
      </sheetData>
      <sheetData sheetId="8">
        <row r="55">
          <cell r="E55">
            <v>2700</v>
          </cell>
        </row>
      </sheetData>
      <sheetData sheetId="10">
        <row r="55">
          <cell r="E55">
            <v>2783</v>
          </cell>
        </row>
      </sheetData>
      <sheetData sheetId="12">
        <row r="55">
          <cell r="E55">
            <v>184479</v>
          </cell>
        </row>
      </sheetData>
      <sheetData sheetId="14">
        <row r="56">
          <cell r="E56">
            <v>130147.34499999999</v>
          </cell>
        </row>
      </sheetData>
      <sheetData sheetId="17">
        <row r="55">
          <cell r="E55">
            <v>450</v>
          </cell>
        </row>
      </sheetData>
      <sheetData sheetId="19">
        <row r="55">
          <cell r="E55">
            <v>4731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Alap"/>
      <sheetName val="05"/>
      <sheetName val="01"/>
      <sheetName val="851011"/>
      <sheetName val="851011_091110"/>
      <sheetName val="370000"/>
      <sheetName val="370000_052020"/>
      <sheetName val="381103"/>
      <sheetName val="381103_051030"/>
      <sheetName val="522000"/>
      <sheetName val="522000_045160"/>
      <sheetName val="562912"/>
      <sheetName val="562912_096010"/>
      <sheetName val="562913"/>
      <sheetName val="562913_096020"/>
      <sheetName val="562916"/>
      <sheetName val="562916_081071"/>
      <sheetName val="562917"/>
      <sheetName val="562917_999999"/>
      <sheetName val="680001"/>
      <sheetName val="680001_013350"/>
      <sheetName val="680002"/>
      <sheetName val="680002_013350"/>
      <sheetName val="750000"/>
      <sheetName val="750000_042180"/>
      <sheetName val="841358"/>
      <sheetName val="841358_047320"/>
      <sheetName val="811000"/>
      <sheetName val="811000_013350"/>
      <sheetName val="813000"/>
      <sheetName val="813000_066010"/>
      <sheetName val="841154"/>
      <sheetName val="841154_013350"/>
      <sheetName val="841402"/>
      <sheetName val="841402_064010"/>
      <sheetName val="841403"/>
      <sheetName val="841403_066020"/>
      <sheetName val="842155"/>
      <sheetName val="842155_086030"/>
      <sheetName val="852011"/>
      <sheetName val="852011_013350"/>
      <sheetName val="862101"/>
      <sheetName val="862101_072111"/>
      <sheetName val="862102"/>
      <sheetName val="862102_072112"/>
      <sheetName val="862231"/>
      <sheetName val="862231_074011"/>
      <sheetName val="862301"/>
      <sheetName val="862301_072311"/>
      <sheetName val="869041"/>
      <sheetName val="869041_074031"/>
      <sheetName val="889921"/>
      <sheetName val="889921_107051"/>
      <sheetName val="889924"/>
      <sheetName val="889924_107054"/>
      <sheetName val="889928"/>
      <sheetName val="889928_107055"/>
      <sheetName val="890301"/>
      <sheetName val="890301_084031"/>
      <sheetName val="támogatás"/>
      <sheetName val="890442"/>
      <sheetName val="889442_041231"/>
      <sheetName val="890444"/>
      <sheetName val="890444_041231"/>
      <sheetName val="910123"/>
      <sheetName val="910123_082092"/>
      <sheetName val="910502"/>
      <sheetName val="910502_082902"/>
      <sheetName val="932911"/>
      <sheetName val="932911_081061"/>
      <sheetName val="940000"/>
      <sheetName val="940000_013390"/>
      <sheetName val="960302"/>
      <sheetName val="960302_013320"/>
      <sheetName val="Fejlesztés"/>
      <sheetName val="rendezv"/>
    </sheetNames>
    <sheetDataSet>
      <sheetData sheetId="0">
        <row r="45">
          <cell r="C45">
            <v>79313</v>
          </cell>
          <cell r="D45">
            <v>257628.4625</v>
          </cell>
        </row>
      </sheetData>
      <sheetData sheetId="5">
        <row r="102">
          <cell r="E102">
            <v>47066.7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51011_091110"/>
      <sheetName val="Alap"/>
      <sheetName val="370000"/>
      <sheetName val="37000_052020"/>
      <sheetName val="381103_051030"/>
      <sheetName val="562912_096010"/>
      <sheetName val="562913_096020"/>
      <sheetName val="562916_081071"/>
      <sheetName val="562917_999999"/>
      <sheetName val="680001"/>
      <sheetName val="680001_013350"/>
      <sheetName val="680002"/>
      <sheetName val="680002_013350"/>
      <sheetName val="841154"/>
      <sheetName val="841154_013350"/>
      <sheetName val="841403"/>
      <sheetName val="841403_066020"/>
      <sheetName val="889921_107051"/>
      <sheetName val="890442_041231"/>
      <sheetName val="890444_041231"/>
      <sheetName val="910502"/>
      <sheetName val="910502_082092"/>
      <sheetName val="940000"/>
      <sheetName val="940000_013390"/>
      <sheetName val="960302_013320"/>
    </sheetNames>
    <sheetDataSet>
      <sheetData sheetId="1">
        <row r="33">
          <cell r="E33">
            <v>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zoomScaleNormal="70" zoomScalePageLayoutView="0" workbookViewId="0" topLeftCell="A1">
      <selection activeCell="I22" sqref="I22"/>
    </sheetView>
  </sheetViews>
  <sheetFormatPr defaultColWidth="8.66015625" defaultRowHeight="18"/>
  <cols>
    <col min="1" max="1" width="35.66015625" style="0" customWidth="1"/>
    <col min="6" max="6" width="11.25" style="0" bestFit="1" customWidth="1"/>
  </cols>
  <sheetData>
    <row r="1" spans="1:5" ht="18.75">
      <c r="A1" s="1"/>
      <c r="B1" s="12"/>
      <c r="C1" s="12"/>
      <c r="D1" s="12"/>
      <c r="E1" s="12"/>
    </row>
    <row r="2" spans="1:7" ht="37.5" customHeight="1">
      <c r="A2" s="64" t="s">
        <v>135</v>
      </c>
      <c r="B2" s="273">
        <v>42401</v>
      </c>
      <c r="C2" s="273"/>
      <c r="D2" s="273"/>
      <c r="E2" s="273"/>
      <c r="F2" s="274"/>
      <c r="G2" s="274"/>
    </row>
    <row r="3" spans="1:7" ht="18.75">
      <c r="A3" s="66"/>
      <c r="B3" s="67" t="s">
        <v>123</v>
      </c>
      <c r="C3" s="67" t="s">
        <v>124</v>
      </c>
      <c r="D3" s="67" t="s">
        <v>123</v>
      </c>
      <c r="E3" s="67" t="s">
        <v>124</v>
      </c>
      <c r="F3" s="67"/>
      <c r="G3" s="67"/>
    </row>
    <row r="4" spans="1:7" ht="18.75">
      <c r="A4" s="66" t="s">
        <v>138</v>
      </c>
      <c r="B4" s="24"/>
      <c r="C4" s="24"/>
      <c r="D4" s="36"/>
      <c r="E4" s="36"/>
      <c r="F4" s="31"/>
      <c r="G4" s="31"/>
    </row>
    <row r="5" spans="1:7" ht="36.75" customHeight="1">
      <c r="A5" s="69" t="s">
        <v>146</v>
      </c>
      <c r="B5" s="68">
        <f>'Szf.össz.'!C22</f>
        <v>402465.345</v>
      </c>
      <c r="C5" s="70">
        <f>'Szf.össz.'!D22</f>
        <v>62003</v>
      </c>
      <c r="D5" s="68"/>
      <c r="E5" s="70"/>
      <c r="F5" s="68"/>
      <c r="G5" s="68"/>
    </row>
    <row r="6" spans="1:7" ht="36.75" customHeight="1">
      <c r="A6" s="69" t="s">
        <v>162</v>
      </c>
      <c r="B6" s="68">
        <f>'[4]851011_091110'!$E$33</f>
        <v>447</v>
      </c>
      <c r="C6" s="70">
        <f>'[3]851011_091110'!$E$102</f>
        <v>47066.7</v>
      </c>
      <c r="D6" s="68"/>
      <c r="E6" s="70"/>
      <c r="F6" s="68"/>
      <c r="G6" s="70"/>
    </row>
    <row r="7" spans="1:7" ht="27" customHeight="1">
      <c r="A7" s="71" t="s">
        <v>163</v>
      </c>
      <c r="B7" s="68">
        <f>'[3]Szf.össz.'!$C$45</f>
        <v>79313</v>
      </c>
      <c r="C7" s="70">
        <f>'[3]Szf.össz.'!$D$45</f>
        <v>257628.4625</v>
      </c>
      <c r="D7" s="68"/>
      <c r="E7" s="70"/>
      <c r="F7" s="68"/>
      <c r="G7" s="70"/>
    </row>
    <row r="8" spans="1:7" ht="28.5" customHeight="1">
      <c r="A8" s="71"/>
      <c r="B8" s="68"/>
      <c r="C8" s="70"/>
      <c r="D8" s="68"/>
      <c r="E8" s="70"/>
      <c r="F8" s="68"/>
      <c r="G8" s="70"/>
    </row>
    <row r="9" spans="1:7" ht="18.75">
      <c r="A9" s="71"/>
      <c r="B9" s="72"/>
      <c r="C9" s="73"/>
      <c r="D9" s="72"/>
      <c r="E9" s="73"/>
      <c r="F9" s="72"/>
      <c r="G9" s="73"/>
    </row>
    <row r="10" spans="1:7" ht="18.75">
      <c r="A10" s="39" t="s">
        <v>48</v>
      </c>
      <c r="B10" s="29">
        <f>SUM(B5:B9)</f>
        <v>482225.345</v>
      </c>
      <c r="C10" s="29">
        <f>SUM(C5:C9)</f>
        <v>366698.1625</v>
      </c>
      <c r="D10" s="29"/>
      <c r="E10" s="29"/>
      <c r="F10" s="29"/>
      <c r="G10" s="29"/>
    </row>
    <row r="11" spans="1:7" ht="18.75">
      <c r="A11" s="39"/>
      <c r="B11" s="73"/>
      <c r="C11" s="73"/>
      <c r="D11" s="73"/>
      <c r="E11" s="73"/>
      <c r="F11" s="73"/>
      <c r="G11" s="73"/>
    </row>
    <row r="12" spans="1:7" ht="18.75">
      <c r="A12" s="39"/>
      <c r="B12" s="73"/>
      <c r="C12" s="73"/>
      <c r="D12" s="73"/>
      <c r="E12" s="73"/>
      <c r="F12" s="73"/>
      <c r="G12" s="73"/>
    </row>
    <row r="13" spans="1:7" ht="18.75">
      <c r="A13" s="39"/>
      <c r="B13" s="73"/>
      <c r="C13" s="73"/>
      <c r="D13" s="73"/>
      <c r="E13" s="73"/>
      <c r="F13" s="73"/>
      <c r="G13" s="73"/>
    </row>
    <row r="14" spans="1:7" ht="18.75">
      <c r="A14" s="24" t="s">
        <v>125</v>
      </c>
      <c r="B14" s="72"/>
      <c r="C14" s="73">
        <f>C20-C15-C16</f>
        <v>110444.1825</v>
      </c>
      <c r="D14" s="73"/>
      <c r="E14" s="73"/>
      <c r="F14" s="73"/>
      <c r="G14" s="73"/>
    </row>
    <row r="15" spans="1:9" ht="18.75">
      <c r="A15" s="24" t="s">
        <v>208</v>
      </c>
      <c r="B15" s="72"/>
      <c r="C15" s="73">
        <f>'[2]Összesített bevétel'!$F$16+'[2]Összesített bevétel'!$F$17</f>
        <v>4583</v>
      </c>
      <c r="D15" s="72"/>
      <c r="E15" s="73"/>
      <c r="F15" s="72"/>
      <c r="G15" s="73"/>
      <c r="H15">
        <f>'[2]Összesített bevétel'!$F$16</f>
        <v>2895</v>
      </c>
      <c r="I15" t="s">
        <v>484</v>
      </c>
    </row>
    <row r="16" spans="1:9" ht="18.75">
      <c r="A16" s="35" t="s">
        <v>207</v>
      </c>
      <c r="B16" s="73"/>
      <c r="C16" s="73">
        <v>500</v>
      </c>
      <c r="D16" s="73"/>
      <c r="E16" s="73"/>
      <c r="F16" s="73"/>
      <c r="G16" s="73"/>
      <c r="H16">
        <f>'[2]Összesített bevétel'!$F$17</f>
        <v>1688</v>
      </c>
      <c r="I16" t="s">
        <v>485</v>
      </c>
    </row>
    <row r="17" spans="1:7" ht="18.75">
      <c r="A17" s="35"/>
      <c r="B17" s="73"/>
      <c r="C17" s="73"/>
      <c r="D17" s="73"/>
      <c r="E17" s="73"/>
      <c r="F17" s="73"/>
      <c r="G17" s="73"/>
    </row>
    <row r="18" spans="1:7" ht="18.75">
      <c r="A18" s="35"/>
      <c r="B18" s="73"/>
      <c r="C18" s="73"/>
      <c r="D18" s="73"/>
      <c r="E18" s="73"/>
      <c r="F18" s="73"/>
      <c r="G18" s="73"/>
    </row>
    <row r="19" spans="1:7" ht="18.75">
      <c r="A19" s="35"/>
      <c r="B19" s="73"/>
      <c r="C19" s="73"/>
      <c r="D19" s="73"/>
      <c r="E19" s="73"/>
      <c r="F19" s="73"/>
      <c r="G19" s="73"/>
    </row>
    <row r="20" spans="1:7" ht="18.75">
      <c r="A20" s="39" t="s">
        <v>89</v>
      </c>
      <c r="B20" s="29"/>
      <c r="C20" s="29">
        <f>B10-C10</f>
        <v>115527.1825</v>
      </c>
      <c r="D20" s="29"/>
      <c r="E20" s="29"/>
      <c r="F20" s="29"/>
      <c r="G20" s="29"/>
    </row>
    <row r="21" spans="1:7" ht="18.75">
      <c r="A21" s="35"/>
      <c r="B21" s="73"/>
      <c r="C21" s="73"/>
      <c r="D21" s="73"/>
      <c r="E21" s="73"/>
      <c r="F21" s="73"/>
      <c r="G21" s="73"/>
    </row>
    <row r="22" spans="1:7" ht="19.5">
      <c r="A22" s="74" t="s">
        <v>126</v>
      </c>
      <c r="B22" s="75">
        <f>B10</f>
        <v>482225.345</v>
      </c>
      <c r="C22" s="75">
        <f>B10</f>
        <v>482225.345</v>
      </c>
      <c r="D22" s="75"/>
      <c r="E22" s="75">
        <f>D10</f>
        <v>0</v>
      </c>
      <c r="F22" s="75"/>
      <c r="G22" s="75"/>
    </row>
    <row r="23" spans="1:5" ht="18.75">
      <c r="A23" s="1"/>
      <c r="B23" s="12"/>
      <c r="C23" s="12"/>
      <c r="D23" s="12"/>
      <c r="E23" s="12"/>
    </row>
    <row r="24" spans="1:5" ht="18.75">
      <c r="A24" s="1"/>
      <c r="B24" s="12"/>
      <c r="C24" s="12"/>
      <c r="D24" s="12"/>
      <c r="E24" s="12"/>
    </row>
  </sheetData>
  <sheetProtection/>
  <mergeCells count="3">
    <mergeCell ref="D2:E2"/>
    <mergeCell ref="B2:C2"/>
    <mergeCell ref="F2:G2"/>
  </mergeCells>
  <printOptions/>
  <pageMargins left="0.7" right="0.7" top="0.75" bottom="0.75" header="0.3" footer="0.3"/>
  <pageSetup horizontalDpi="300" verticalDpi="3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60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7" sqref="H47"/>
    </sheetView>
  </sheetViews>
  <sheetFormatPr defaultColWidth="8.66015625" defaultRowHeight="18"/>
  <cols>
    <col min="1" max="1" width="9" style="6" bestFit="1" customWidth="1"/>
    <col min="2" max="2" width="46" style="6" customWidth="1"/>
    <col min="3" max="3" width="9" style="6" customWidth="1"/>
    <col min="4" max="4" width="8.33203125" style="6" customWidth="1"/>
    <col min="5" max="8" width="8" style="6" customWidth="1"/>
    <col min="9" max="9" width="11.91015625" style="6" customWidth="1"/>
    <col min="10" max="10" width="13.58203125" style="6" customWidth="1"/>
    <col min="11" max="11" width="16.33203125" style="6" customWidth="1"/>
    <col min="12" max="16384" width="8.91015625" style="6" customWidth="1"/>
  </cols>
  <sheetData>
    <row r="1" spans="1:8" ht="53.25" customHeight="1">
      <c r="A1" s="7">
        <v>841403</v>
      </c>
      <c r="B1" s="9" t="s">
        <v>43</v>
      </c>
      <c r="C1" s="6" t="s">
        <v>140</v>
      </c>
      <c r="D1" s="6" t="s">
        <v>152</v>
      </c>
      <c r="E1" s="149" t="s">
        <v>183</v>
      </c>
      <c r="F1" s="36" t="s">
        <v>184</v>
      </c>
      <c r="G1" s="36" t="s">
        <v>182</v>
      </c>
      <c r="H1" s="153" t="s">
        <v>220</v>
      </c>
    </row>
    <row r="2" spans="1:9" s="109" customFormat="1" ht="15.75">
      <c r="A2" s="8"/>
      <c r="B2" s="105"/>
      <c r="C2" s="106" t="s">
        <v>100</v>
      </c>
      <c r="D2" s="116"/>
      <c r="E2" s="150"/>
      <c r="F2" s="116"/>
      <c r="G2" s="116"/>
      <c r="H2" s="154"/>
      <c r="I2" s="110" t="s">
        <v>105</v>
      </c>
    </row>
    <row r="3" spans="1:9" s="104" customFormat="1" ht="31.5" customHeight="1">
      <c r="A3" s="19">
        <v>1263</v>
      </c>
      <c r="B3" s="105" t="s">
        <v>187</v>
      </c>
      <c r="C3" s="19"/>
      <c r="D3" s="19"/>
      <c r="E3" s="112"/>
      <c r="F3" s="19"/>
      <c r="G3" s="19">
        <f>4847+120</f>
        <v>4967</v>
      </c>
      <c r="H3" s="19">
        <f>4847+120</f>
        <v>4967</v>
      </c>
      <c r="I3" s="104" t="s">
        <v>188</v>
      </c>
    </row>
    <row r="4" spans="1:9" s="104" customFormat="1" ht="24" customHeight="1">
      <c r="A4" s="19"/>
      <c r="B4" s="105"/>
      <c r="C4" s="19"/>
      <c r="D4" s="19"/>
      <c r="E4" s="112"/>
      <c r="F4" s="19"/>
      <c r="G4" s="19">
        <v>10000</v>
      </c>
      <c r="H4" s="19">
        <v>10000</v>
      </c>
      <c r="I4" s="104" t="s">
        <v>217</v>
      </c>
    </row>
    <row r="5" spans="1:8" s="104" customFormat="1" ht="15" customHeight="1">
      <c r="A5" s="19"/>
      <c r="B5" s="105" t="s">
        <v>194</v>
      </c>
      <c r="C5" s="19"/>
      <c r="D5" s="19"/>
      <c r="E5" s="112"/>
      <c r="F5" s="19"/>
      <c r="G5" s="19">
        <v>2362</v>
      </c>
      <c r="H5" s="19">
        <v>2362</v>
      </c>
    </row>
    <row r="6" spans="1:8" s="104" customFormat="1" ht="15" customHeight="1">
      <c r="A6" s="19">
        <v>1263</v>
      </c>
      <c r="B6" s="19"/>
      <c r="C6" s="19"/>
      <c r="D6" s="19"/>
      <c r="E6" s="112"/>
      <c r="F6" s="19"/>
      <c r="G6" s="19"/>
      <c r="H6" s="19"/>
    </row>
    <row r="7" spans="1:8" s="104" customFormat="1" ht="15" customHeight="1">
      <c r="A7" s="19">
        <v>1263</v>
      </c>
      <c r="B7" s="6" t="s">
        <v>169</v>
      </c>
      <c r="C7" s="19"/>
      <c r="D7" s="19">
        <v>5460</v>
      </c>
      <c r="E7" s="112"/>
      <c r="F7" s="19"/>
      <c r="G7" s="19"/>
      <c r="H7" s="19"/>
    </row>
    <row r="8" spans="1:8" s="104" customFormat="1" ht="17.25" customHeight="1">
      <c r="A8" s="19"/>
      <c r="B8" s="105" t="s">
        <v>137</v>
      </c>
      <c r="C8" s="24"/>
      <c r="D8" s="24">
        <v>1474</v>
      </c>
      <c r="E8" s="138"/>
      <c r="F8" s="24"/>
      <c r="G8" s="24">
        <f>1309+638+2700</f>
        <v>4647</v>
      </c>
      <c r="H8" s="24">
        <f>1309+638+2700</f>
        <v>4647</v>
      </c>
    </row>
    <row r="9" spans="1:8" s="104" customFormat="1" ht="24" customHeight="1">
      <c r="A9" s="19"/>
      <c r="B9" s="105" t="s">
        <v>172</v>
      </c>
      <c r="C9" s="24"/>
      <c r="D9" s="24">
        <f>SUM(D7:D8)</f>
        <v>6934</v>
      </c>
      <c r="E9" s="138"/>
      <c r="F9" s="24"/>
      <c r="G9" s="24">
        <f>SUM(G3:G8)</f>
        <v>21976</v>
      </c>
      <c r="H9" s="24">
        <f>SUM(H3:H8)</f>
        <v>21976</v>
      </c>
    </row>
    <row r="10" spans="1:8" s="104" customFormat="1" ht="24" customHeight="1">
      <c r="A10" s="19"/>
      <c r="B10" s="105"/>
      <c r="C10" s="24"/>
      <c r="D10" s="24"/>
      <c r="E10" s="138"/>
      <c r="F10" s="24"/>
      <c r="G10" s="24"/>
      <c r="H10" s="24"/>
    </row>
    <row r="11" spans="1:8" s="104" customFormat="1" ht="15" customHeight="1">
      <c r="A11" s="19">
        <v>1811</v>
      </c>
      <c r="B11" s="105" t="s">
        <v>159</v>
      </c>
      <c r="C11" s="20"/>
      <c r="D11" s="20">
        <f>D3*25%</f>
        <v>0</v>
      </c>
      <c r="E11" s="139"/>
      <c r="F11" s="20"/>
      <c r="G11" s="20"/>
      <c r="H11" s="20"/>
    </row>
    <row r="12" spans="1:8" s="141" customFormat="1" ht="15" customHeight="1">
      <c r="A12" s="22"/>
      <c r="B12" s="127" t="s">
        <v>158</v>
      </c>
      <c r="C12" s="21"/>
      <c r="D12" s="21">
        <v>5120</v>
      </c>
      <c r="E12" s="140"/>
      <c r="F12" s="21"/>
      <c r="G12" s="21"/>
      <c r="H12" s="21"/>
    </row>
    <row r="13" spans="1:8" s="104" customFormat="1" ht="15" customHeight="1">
      <c r="A13" s="19"/>
      <c r="B13" s="105" t="s">
        <v>206</v>
      </c>
      <c r="C13" s="19">
        <v>488</v>
      </c>
      <c r="D13" s="19"/>
      <c r="E13" s="135"/>
      <c r="F13" s="103"/>
      <c r="G13" s="103">
        <v>1000</v>
      </c>
      <c r="H13" s="103">
        <v>1000</v>
      </c>
    </row>
    <row r="14" spans="1:8" s="164" customFormat="1" ht="15" customHeight="1">
      <c r="A14" s="162"/>
      <c r="B14" s="162" t="s">
        <v>157</v>
      </c>
      <c r="C14" s="162">
        <v>2027</v>
      </c>
      <c r="D14" s="162"/>
      <c r="E14" s="163"/>
      <c r="F14" s="162"/>
      <c r="G14" s="162"/>
      <c r="H14" s="162"/>
    </row>
    <row r="15" spans="1:9" ht="15" customHeight="1">
      <c r="A15" s="19"/>
      <c r="B15" s="19" t="s">
        <v>160</v>
      </c>
      <c r="C15" s="19">
        <v>1114</v>
      </c>
      <c r="D15" s="19"/>
      <c r="E15" s="112"/>
      <c r="F15" s="19"/>
      <c r="G15" s="19">
        <v>394</v>
      </c>
      <c r="H15" s="19">
        <v>394</v>
      </c>
      <c r="I15" s="6" t="s">
        <v>193</v>
      </c>
    </row>
    <row r="16" spans="1:8" ht="15" customHeight="1">
      <c r="A16" s="19">
        <v>1254</v>
      </c>
      <c r="B16" s="105" t="s">
        <v>161</v>
      </c>
      <c r="C16" s="19">
        <v>1880</v>
      </c>
      <c r="D16" s="19"/>
      <c r="E16" s="112"/>
      <c r="F16" s="19"/>
      <c r="G16" s="19"/>
      <c r="H16" s="19"/>
    </row>
    <row r="17" spans="1:9" ht="15" customHeight="1">
      <c r="A17" s="19"/>
      <c r="B17" s="105" t="s">
        <v>156</v>
      </c>
      <c r="C17" s="19">
        <v>2169</v>
      </c>
      <c r="D17" s="19">
        <v>3051</v>
      </c>
      <c r="E17" s="112"/>
      <c r="F17" s="19"/>
      <c r="G17" s="19">
        <v>3500</v>
      </c>
      <c r="H17" s="19">
        <v>3500</v>
      </c>
      <c r="I17" s="6" t="s">
        <v>192</v>
      </c>
    </row>
    <row r="18" spans="1:8" ht="15" customHeight="1">
      <c r="A18" s="19"/>
      <c r="B18" s="105" t="s">
        <v>210</v>
      </c>
      <c r="C18" s="19"/>
      <c r="D18" s="19"/>
      <c r="E18" s="112"/>
      <c r="F18" s="19"/>
      <c r="G18" s="19">
        <v>6000</v>
      </c>
      <c r="H18" s="19">
        <v>6000</v>
      </c>
    </row>
    <row r="19" spans="1:9" ht="15" customHeight="1">
      <c r="A19" s="19"/>
      <c r="B19" s="105"/>
      <c r="C19" s="19"/>
      <c r="D19" s="19"/>
      <c r="E19" s="112"/>
      <c r="F19" s="19"/>
      <c r="G19" s="19"/>
      <c r="H19" s="156">
        <v>2500</v>
      </c>
      <c r="I19" s="6" t="s">
        <v>222</v>
      </c>
    </row>
    <row r="20" spans="1:8" ht="15" customHeight="1">
      <c r="A20" s="19"/>
      <c r="B20" s="105" t="s">
        <v>145</v>
      </c>
      <c r="C20" s="19">
        <v>350</v>
      </c>
      <c r="D20" s="19"/>
      <c r="E20" s="112"/>
      <c r="F20" s="19"/>
      <c r="G20" s="19"/>
      <c r="H20" s="19"/>
    </row>
    <row r="21" spans="1:8" ht="30" customHeight="1">
      <c r="A21" s="19">
        <v>1143</v>
      </c>
      <c r="B21" s="105" t="s">
        <v>98</v>
      </c>
      <c r="C21" s="19">
        <v>880</v>
      </c>
      <c r="D21" s="19">
        <v>180</v>
      </c>
      <c r="E21" s="112"/>
      <c r="F21" s="19"/>
      <c r="G21" s="19"/>
      <c r="H21" s="19"/>
    </row>
    <row r="22" spans="1:8" ht="18.75" customHeight="1">
      <c r="A22" s="19">
        <v>1154</v>
      </c>
      <c r="B22" s="105" t="s">
        <v>143</v>
      </c>
      <c r="C22" s="19">
        <v>9628</v>
      </c>
      <c r="D22" s="19">
        <v>3050</v>
      </c>
      <c r="E22" s="112"/>
      <c r="F22" s="19"/>
      <c r="G22" s="19"/>
      <c r="H22" s="19"/>
    </row>
    <row r="23" spans="1:8" ht="27" customHeight="1">
      <c r="A23" s="19"/>
      <c r="B23" s="105" t="s">
        <v>90</v>
      </c>
      <c r="C23" s="20">
        <f>SUM(C12:C22)</f>
        <v>18536</v>
      </c>
      <c r="D23" s="20">
        <f>SUM(D11:D22)</f>
        <v>11401</v>
      </c>
      <c r="E23" s="112"/>
      <c r="F23" s="19"/>
      <c r="G23" s="20">
        <f>SUM(G11:G22)</f>
        <v>10894</v>
      </c>
      <c r="H23" s="20">
        <f>SUM(H11:H22)</f>
        <v>13394</v>
      </c>
    </row>
    <row r="24" spans="1:8" ht="15" customHeight="1">
      <c r="A24" s="19">
        <v>18211</v>
      </c>
      <c r="B24" s="105" t="s">
        <v>91</v>
      </c>
      <c r="C24" s="20">
        <f>C23*27%</f>
        <v>5004.72</v>
      </c>
      <c r="D24" s="20">
        <f>D23*27%</f>
        <v>3078.27</v>
      </c>
      <c r="E24" s="139"/>
      <c r="F24" s="20"/>
      <c r="G24" s="20">
        <f>106</f>
        <v>106</v>
      </c>
      <c r="H24" s="157">
        <f>107+675</f>
        <v>782</v>
      </c>
    </row>
    <row r="25" spans="1:8" s="141" customFormat="1" ht="15" customHeight="1">
      <c r="A25" s="22"/>
      <c r="B25" s="127" t="s">
        <v>92</v>
      </c>
      <c r="C25" s="21">
        <f>SUM(C23:C24)</f>
        <v>23540.72</v>
      </c>
      <c r="D25" s="21">
        <f>SUM(D23:D24)</f>
        <v>14479.27</v>
      </c>
      <c r="E25" s="140"/>
      <c r="F25" s="21"/>
      <c r="G25" s="21">
        <f>SUM(G23:G24)</f>
        <v>11000</v>
      </c>
      <c r="H25" s="21">
        <f>SUM(H23:H24)</f>
        <v>14176</v>
      </c>
    </row>
    <row r="26" spans="1:8" ht="15" customHeight="1">
      <c r="A26" s="19"/>
      <c r="B26" s="105"/>
      <c r="C26" s="20"/>
      <c r="D26" s="20"/>
      <c r="E26" s="139"/>
      <c r="F26" s="20"/>
      <c r="G26" s="20"/>
      <c r="H26" s="20"/>
    </row>
    <row r="27" spans="1:8" s="7" customFormat="1" ht="15.75">
      <c r="A27" s="22"/>
      <c r="B27" s="22" t="s">
        <v>48</v>
      </c>
      <c r="C27" s="21">
        <f>+C12+C25</f>
        <v>23540.72</v>
      </c>
      <c r="D27" s="21">
        <f>+D9+D25</f>
        <v>21413.27</v>
      </c>
      <c r="E27" s="140"/>
      <c r="F27" s="21"/>
      <c r="G27" s="21">
        <f>G25+G9</f>
        <v>32976</v>
      </c>
      <c r="H27" s="21">
        <f>H25+H9</f>
        <v>36152</v>
      </c>
    </row>
    <row r="28" spans="1:8" ht="10.5" customHeight="1">
      <c r="A28" s="19"/>
      <c r="B28" s="19"/>
      <c r="C28" s="19"/>
      <c r="D28" s="19"/>
      <c r="E28" s="112"/>
      <c r="F28" s="19"/>
      <c r="G28" s="19"/>
      <c r="H28" s="19"/>
    </row>
    <row r="29" spans="1:8" ht="15">
      <c r="A29" s="19">
        <v>43121</v>
      </c>
      <c r="B29" s="19" t="s">
        <v>72</v>
      </c>
      <c r="C29" s="19">
        <v>3222</v>
      </c>
      <c r="D29" s="19"/>
      <c r="E29" s="112"/>
      <c r="F29" s="19"/>
      <c r="G29" s="19"/>
      <c r="H29" s="19"/>
    </row>
    <row r="30" spans="1:8" ht="15">
      <c r="A30" s="19">
        <v>573121</v>
      </c>
      <c r="B30" s="19" t="s">
        <v>79</v>
      </c>
      <c r="C30" s="19">
        <v>800</v>
      </c>
      <c r="D30" s="19"/>
      <c r="E30" s="112"/>
      <c r="F30" s="19"/>
      <c r="G30" s="19"/>
      <c r="H30" s="19"/>
    </row>
    <row r="31" spans="1:8" ht="15.75">
      <c r="A31" s="19"/>
      <c r="B31" s="22" t="s">
        <v>47</v>
      </c>
      <c r="C31" s="23">
        <f>SUM(C29:C30)</f>
        <v>4022</v>
      </c>
      <c r="D31" s="23">
        <f>SUM(D29:D30)</f>
        <v>0</v>
      </c>
      <c r="E31" s="142"/>
      <c r="F31" s="23"/>
      <c r="G31" s="23"/>
      <c r="H31" s="23"/>
    </row>
    <row r="32" spans="1:8" ht="8.25" customHeight="1">
      <c r="A32" s="19"/>
      <c r="B32" s="22"/>
      <c r="C32" s="19"/>
      <c r="D32" s="19"/>
      <c r="E32" s="112"/>
      <c r="F32" s="19"/>
      <c r="G32" s="19"/>
      <c r="H32" s="19"/>
    </row>
    <row r="33" spans="1:8" ht="15">
      <c r="A33" s="19">
        <v>382114</v>
      </c>
      <c r="B33" s="19" t="s">
        <v>66</v>
      </c>
      <c r="C33" s="19">
        <v>1100</v>
      </c>
      <c r="D33" s="19">
        <v>2500</v>
      </c>
      <c r="E33" s="112"/>
      <c r="F33" s="19"/>
      <c r="G33" s="19"/>
      <c r="H33" s="19"/>
    </row>
    <row r="34" spans="1:8" ht="15" customHeight="1">
      <c r="A34" s="19"/>
      <c r="B34" s="19" t="s">
        <v>174</v>
      </c>
      <c r="C34" s="19"/>
      <c r="D34" s="19"/>
      <c r="E34" s="112">
        <v>1820</v>
      </c>
      <c r="F34" s="19"/>
      <c r="G34" s="19">
        <v>0</v>
      </c>
      <c r="H34" s="19">
        <v>0</v>
      </c>
    </row>
    <row r="35" spans="1:8" ht="15" customHeight="1">
      <c r="A35" s="19"/>
      <c r="B35" s="19"/>
      <c r="C35" s="19"/>
      <c r="D35" s="19"/>
      <c r="E35" s="112">
        <v>12081</v>
      </c>
      <c r="F35" s="19"/>
      <c r="G35" s="19"/>
      <c r="H35" s="19"/>
    </row>
    <row r="36" spans="1:8" ht="15" customHeight="1">
      <c r="A36" s="19"/>
      <c r="B36" s="19" t="s">
        <v>195</v>
      </c>
      <c r="C36" s="19"/>
      <c r="D36" s="19"/>
      <c r="E36" s="112">
        <v>5345</v>
      </c>
      <c r="F36" s="19"/>
      <c r="G36" s="19">
        <v>5346</v>
      </c>
      <c r="H36" s="19">
        <v>5346</v>
      </c>
    </row>
    <row r="37" spans="1:8" ht="15.75">
      <c r="A37" s="22"/>
      <c r="B37" s="22" t="s">
        <v>196</v>
      </c>
      <c r="C37" s="23">
        <f>SUM(C33,C31,C27)</f>
        <v>28662.72</v>
      </c>
      <c r="D37" s="23">
        <f>SUM(D33,D31,D27)</f>
        <v>23913.27</v>
      </c>
      <c r="E37" s="142">
        <f>SUM(E34:E36)</f>
        <v>19246</v>
      </c>
      <c r="F37" s="142">
        <f>SUM(F34:F36)</f>
        <v>0</v>
      </c>
      <c r="G37" s="142">
        <f>SUM(G34:G36)</f>
        <v>5346</v>
      </c>
      <c r="H37" s="142">
        <f>SUM(H34:H36)</f>
        <v>5346</v>
      </c>
    </row>
    <row r="38" spans="1:8" ht="15.75">
      <c r="A38" s="22"/>
      <c r="B38" s="22"/>
      <c r="C38" s="23"/>
      <c r="D38" s="23"/>
      <c r="E38" s="142"/>
      <c r="F38" s="142"/>
      <c r="G38" s="142"/>
      <c r="H38" s="142"/>
    </row>
    <row r="39" spans="1:8" ht="15.75">
      <c r="A39" s="22"/>
      <c r="B39" s="22" t="s">
        <v>49</v>
      </c>
      <c r="C39" s="23"/>
      <c r="D39" s="23"/>
      <c r="E39" s="142"/>
      <c r="F39" s="142"/>
      <c r="G39" s="142">
        <f>G37+G27</f>
        <v>38322</v>
      </c>
      <c r="H39" s="142">
        <f>H37+H27</f>
        <v>41498</v>
      </c>
    </row>
    <row r="40" spans="1:8" ht="22.5" customHeight="1">
      <c r="A40" s="22"/>
      <c r="B40" s="22" t="s">
        <v>197</v>
      </c>
      <c r="C40" s="19"/>
      <c r="D40" s="19"/>
      <c r="E40" s="112"/>
      <c r="F40" s="19"/>
      <c r="G40" s="19"/>
      <c r="H40" s="19"/>
    </row>
    <row r="41" spans="1:8" ht="15">
      <c r="A41" s="19"/>
      <c r="B41" s="19" t="s">
        <v>178</v>
      </c>
      <c r="C41" s="19"/>
      <c r="D41" s="19"/>
      <c r="E41" s="112">
        <v>12081</v>
      </c>
      <c r="F41" s="19"/>
      <c r="G41" s="19">
        <v>786</v>
      </c>
      <c r="H41" s="19">
        <v>786</v>
      </c>
    </row>
    <row r="42" spans="1:8" ht="14.25" customHeight="1">
      <c r="A42" s="19">
        <v>54</v>
      </c>
      <c r="B42" s="22" t="s">
        <v>93</v>
      </c>
      <c r="C42" s="19"/>
      <c r="D42" s="19"/>
      <c r="E42" s="112"/>
      <c r="F42" s="19"/>
      <c r="G42" s="19"/>
      <c r="H42" s="19"/>
    </row>
    <row r="43" spans="1:8" ht="15">
      <c r="A43" s="19">
        <v>55214</v>
      </c>
      <c r="B43" s="19" t="s">
        <v>73</v>
      </c>
      <c r="C43" s="19"/>
      <c r="D43" s="19"/>
      <c r="E43" s="112"/>
      <c r="F43" s="19"/>
      <c r="G43" s="19"/>
      <c r="H43" s="19"/>
    </row>
    <row r="44" spans="1:8" ht="15">
      <c r="A44" s="19">
        <v>55215</v>
      </c>
      <c r="B44" s="19" t="s">
        <v>44</v>
      </c>
      <c r="C44" s="19">
        <v>350</v>
      </c>
      <c r="D44" s="19">
        <v>350</v>
      </c>
      <c r="E44" s="112"/>
      <c r="F44" s="19"/>
      <c r="G44" s="19"/>
      <c r="H44" s="19"/>
    </row>
    <row r="45" spans="1:8" ht="15">
      <c r="A45" s="19">
        <v>55217</v>
      </c>
      <c r="B45" s="19" t="s">
        <v>45</v>
      </c>
      <c r="C45" s="19">
        <v>200</v>
      </c>
      <c r="D45" s="19">
        <v>200</v>
      </c>
      <c r="E45" s="112"/>
      <c r="F45" s="19"/>
      <c r="G45" s="19"/>
      <c r="H45" s="19"/>
    </row>
    <row r="46" spans="1:11" ht="15">
      <c r="A46" s="19">
        <v>552181</v>
      </c>
      <c r="B46" s="19" t="s">
        <v>46</v>
      </c>
      <c r="C46" s="19">
        <v>100</v>
      </c>
      <c r="D46" s="19">
        <v>100</v>
      </c>
      <c r="E46" s="112"/>
      <c r="F46" s="19"/>
      <c r="G46" s="19">
        <v>375</v>
      </c>
      <c r="H46" s="19">
        <v>375</v>
      </c>
      <c r="I46" s="6" t="s">
        <v>221</v>
      </c>
      <c r="K46" s="6" t="s">
        <v>218</v>
      </c>
    </row>
    <row r="47" spans="1:12" ht="134.25" customHeight="1">
      <c r="A47" s="128">
        <v>5531</v>
      </c>
      <c r="B47" s="105" t="s">
        <v>168</v>
      </c>
      <c r="C47" s="107">
        <v>15724</v>
      </c>
      <c r="D47" s="107">
        <v>15395</v>
      </c>
      <c r="E47" s="143"/>
      <c r="F47" s="107"/>
      <c r="G47" s="107">
        <v>2640</v>
      </c>
      <c r="H47" s="165">
        <v>2705</v>
      </c>
      <c r="I47" s="283" t="s">
        <v>226</v>
      </c>
      <c r="J47" s="284"/>
      <c r="K47" s="285"/>
      <c r="L47" s="109"/>
    </row>
    <row r="48" spans="1:9" ht="18.75" customHeight="1">
      <c r="A48" s="129">
        <v>55</v>
      </c>
      <c r="B48" s="130" t="s">
        <v>50</v>
      </c>
      <c r="C48" s="108">
        <f aca="true" t="shared" si="0" ref="C48:H48">SUM(C43:C47)</f>
        <v>16374</v>
      </c>
      <c r="D48" s="108">
        <f t="shared" si="0"/>
        <v>16045</v>
      </c>
      <c r="E48" s="108">
        <f t="shared" si="0"/>
        <v>0</v>
      </c>
      <c r="F48" s="108">
        <f t="shared" si="0"/>
        <v>0</v>
      </c>
      <c r="G48" s="108">
        <f t="shared" si="0"/>
        <v>3015</v>
      </c>
      <c r="H48" s="108">
        <f t="shared" si="0"/>
        <v>3080</v>
      </c>
      <c r="I48" s="94">
        <f>14735+D44+D45+D46+D51</f>
        <v>15485</v>
      </c>
    </row>
    <row r="49" spans="1:8" ht="9.75" customHeight="1">
      <c r="A49" s="19"/>
      <c r="B49" s="19"/>
      <c r="C49" s="19"/>
      <c r="D49" s="19"/>
      <c r="E49" s="112"/>
      <c r="F49" s="19"/>
      <c r="G49" s="19"/>
      <c r="H49" s="19"/>
    </row>
    <row r="50" spans="1:9" ht="15">
      <c r="A50" s="19">
        <v>56111</v>
      </c>
      <c r="B50" s="19" t="s">
        <v>86</v>
      </c>
      <c r="C50" s="24">
        <v>3975</v>
      </c>
      <c r="D50" s="24">
        <f>G50</f>
        <v>4180.950000000001</v>
      </c>
      <c r="E50" s="138"/>
      <c r="F50" s="24"/>
      <c r="G50" s="94">
        <f>I48*27%</f>
        <v>4180.950000000001</v>
      </c>
      <c r="H50" s="155">
        <f>I50*27%</f>
        <v>118.80000000000001</v>
      </c>
      <c r="I50" s="12">
        <f>H46+65</f>
        <v>440</v>
      </c>
    </row>
    <row r="51" spans="1:8" ht="15">
      <c r="A51" s="19">
        <v>56214</v>
      </c>
      <c r="B51" s="19" t="s">
        <v>87</v>
      </c>
      <c r="C51" s="19">
        <v>100</v>
      </c>
      <c r="D51" s="19">
        <v>100</v>
      </c>
      <c r="E51" s="112"/>
      <c r="F51" s="19"/>
      <c r="G51" s="19"/>
      <c r="H51" s="19"/>
    </row>
    <row r="52" spans="1:8" ht="15">
      <c r="A52" s="19"/>
      <c r="B52" s="19" t="s">
        <v>144</v>
      </c>
      <c r="C52" s="19">
        <v>1584</v>
      </c>
      <c r="D52" s="19"/>
      <c r="E52" s="112"/>
      <c r="F52" s="19"/>
      <c r="G52" s="19"/>
      <c r="H52" s="19"/>
    </row>
    <row r="53" spans="1:8" ht="15">
      <c r="A53" s="19">
        <v>56112</v>
      </c>
      <c r="B53" s="19" t="s">
        <v>51</v>
      </c>
      <c r="C53" s="19">
        <v>2500</v>
      </c>
      <c r="D53" s="19">
        <v>500</v>
      </c>
      <c r="E53" s="112"/>
      <c r="F53" s="19"/>
      <c r="G53" s="19">
        <v>914</v>
      </c>
      <c r="H53" s="19">
        <v>914</v>
      </c>
    </row>
    <row r="54" spans="1:8" ht="15.75">
      <c r="A54" s="22">
        <v>56</v>
      </c>
      <c r="B54" s="22" t="s">
        <v>42</v>
      </c>
      <c r="C54" s="23">
        <f aca="true" t="shared" si="1" ref="C54:H54">SUM(C50:C53)</f>
        <v>8159</v>
      </c>
      <c r="D54" s="23">
        <f t="shared" si="1"/>
        <v>4780.950000000001</v>
      </c>
      <c r="E54" s="23">
        <f t="shared" si="1"/>
        <v>0</v>
      </c>
      <c r="F54" s="23">
        <f t="shared" si="1"/>
        <v>0</v>
      </c>
      <c r="G54" s="23">
        <f t="shared" si="1"/>
        <v>5094.950000000001</v>
      </c>
      <c r="H54" s="23">
        <f t="shared" si="1"/>
        <v>1032.8</v>
      </c>
    </row>
    <row r="55" spans="1:8" ht="9" customHeight="1">
      <c r="A55" s="19"/>
      <c r="B55" s="19"/>
      <c r="C55" s="19"/>
      <c r="D55" s="19"/>
      <c r="E55" s="112"/>
      <c r="F55" s="19"/>
      <c r="G55" s="19"/>
      <c r="H55" s="19"/>
    </row>
    <row r="56" spans="1:8" ht="15.75">
      <c r="A56" s="22"/>
      <c r="B56" s="22" t="s">
        <v>20</v>
      </c>
      <c r="C56" s="19"/>
      <c r="D56" s="19"/>
      <c r="E56" s="112"/>
      <c r="F56" s="19"/>
      <c r="G56" s="19"/>
      <c r="H56" s="19"/>
    </row>
    <row r="57" spans="1:8" ht="9" customHeight="1">
      <c r="A57" s="22"/>
      <c r="B57" s="22"/>
      <c r="C57" s="19"/>
      <c r="D57" s="19"/>
      <c r="E57" s="112"/>
      <c r="F57" s="19"/>
      <c r="G57" s="19"/>
      <c r="H57" s="19"/>
    </row>
    <row r="58" spans="1:8" ht="15.75">
      <c r="A58" s="22"/>
      <c r="B58" s="22" t="s">
        <v>27</v>
      </c>
      <c r="C58" s="23">
        <f aca="true" t="shared" si="2" ref="C58:H58">SUM(C56,C54,C48,)</f>
        <v>24533</v>
      </c>
      <c r="D58" s="23">
        <f t="shared" si="2"/>
        <v>20825.95</v>
      </c>
      <c r="E58" s="23">
        <f t="shared" si="2"/>
        <v>0</v>
      </c>
      <c r="F58" s="23">
        <f t="shared" si="2"/>
        <v>0</v>
      </c>
      <c r="G58" s="23">
        <f t="shared" si="2"/>
        <v>8109.950000000001</v>
      </c>
      <c r="H58" s="23">
        <f t="shared" si="2"/>
        <v>4112.8</v>
      </c>
    </row>
    <row r="59" spans="1:8" ht="9.75" customHeight="1">
      <c r="A59" s="19"/>
      <c r="B59" s="19"/>
      <c r="C59" s="19"/>
      <c r="D59" s="19"/>
      <c r="E59" s="112"/>
      <c r="F59" s="19"/>
      <c r="G59" s="19"/>
      <c r="H59" s="19"/>
    </row>
    <row r="60" spans="1:8" ht="22.5" customHeight="1">
      <c r="A60" s="19"/>
      <c r="B60" s="19" t="s">
        <v>198</v>
      </c>
      <c r="C60" s="19"/>
      <c r="D60" s="19"/>
      <c r="E60" s="112"/>
      <c r="F60" s="19"/>
      <c r="G60" s="24">
        <f>G58+G41</f>
        <v>8895.95</v>
      </c>
      <c r="H60" s="24">
        <f>H58+H41</f>
        <v>4898.8</v>
      </c>
    </row>
    <row r="61" spans="1:8" ht="9.75" customHeight="1">
      <c r="A61" s="19"/>
      <c r="B61" s="19"/>
      <c r="C61" s="19"/>
      <c r="D61" s="19"/>
      <c r="E61" s="112"/>
      <c r="F61" s="19"/>
      <c r="G61" s="19"/>
      <c r="H61" s="19"/>
    </row>
    <row r="62" spans="1:8" ht="23.25" customHeight="1">
      <c r="A62" s="22"/>
      <c r="B62" s="22" t="s">
        <v>0</v>
      </c>
      <c r="C62" s="23">
        <f>SUM(C58,C37)</f>
        <v>53195.72</v>
      </c>
      <c r="D62" s="23">
        <f>SUM(D58,D37)</f>
        <v>44739.22</v>
      </c>
      <c r="E62" s="142">
        <f>SUM(E58,E37)</f>
        <v>19246</v>
      </c>
      <c r="F62" s="23"/>
      <c r="G62" s="23">
        <f>G60+G39</f>
        <v>47217.95</v>
      </c>
      <c r="H62" s="23">
        <f>H60+H39</f>
        <v>46396.8</v>
      </c>
    </row>
    <row r="63" spans="1:8" ht="15.75">
      <c r="A63" s="22"/>
      <c r="B63" s="19"/>
      <c r="C63" s="19"/>
      <c r="D63" s="19"/>
      <c r="E63" s="8"/>
      <c r="F63" s="19"/>
      <c r="G63" s="19"/>
      <c r="H63" s="19"/>
    </row>
    <row r="64" spans="1:8" ht="15">
      <c r="A64" s="19"/>
      <c r="B64" s="19"/>
      <c r="C64" s="19"/>
      <c r="D64" s="19"/>
      <c r="E64" s="8"/>
      <c r="F64" s="19"/>
      <c r="G64" s="19"/>
      <c r="H64" s="19"/>
    </row>
    <row r="65" spans="1:8" ht="15.75">
      <c r="A65" s="22"/>
      <c r="B65" s="19"/>
      <c r="C65" s="19"/>
      <c r="D65" s="19"/>
      <c r="E65" s="8"/>
      <c r="F65" s="19"/>
      <c r="G65" s="19"/>
      <c r="H65" s="19"/>
    </row>
    <row r="66" spans="1:8" ht="15">
      <c r="A66" s="19"/>
      <c r="B66" s="19"/>
      <c r="C66" s="19"/>
      <c r="D66" s="19"/>
      <c r="E66" s="8"/>
      <c r="F66" s="19"/>
      <c r="G66" s="19"/>
      <c r="H66" s="19"/>
    </row>
    <row r="67" spans="1:8" ht="15">
      <c r="A67" s="19"/>
      <c r="B67" s="19"/>
      <c r="C67" s="19"/>
      <c r="D67" s="19"/>
      <c r="E67" s="8"/>
      <c r="F67" s="19"/>
      <c r="G67" s="19"/>
      <c r="H67" s="19"/>
    </row>
    <row r="68" spans="1:8" ht="15">
      <c r="A68" s="19"/>
      <c r="B68" s="19"/>
      <c r="C68" s="19"/>
      <c r="D68" s="19"/>
      <c r="E68" s="8"/>
      <c r="F68" s="19"/>
      <c r="G68" s="19"/>
      <c r="H68" s="19"/>
    </row>
    <row r="69" spans="1:8" ht="15">
      <c r="A69" s="19"/>
      <c r="B69" s="19"/>
      <c r="C69" s="19"/>
      <c r="D69" s="19"/>
      <c r="E69" s="8"/>
      <c r="F69" s="8"/>
      <c r="G69" s="8"/>
      <c r="H69" s="8"/>
    </row>
    <row r="70" spans="1:8" ht="15">
      <c r="A70" s="19"/>
      <c r="B70" s="19"/>
      <c r="C70" s="19"/>
      <c r="D70" s="19"/>
      <c r="E70" s="8"/>
      <c r="F70" s="8"/>
      <c r="G70" s="8"/>
      <c r="H70" s="8"/>
    </row>
    <row r="71" spans="1:8" ht="15">
      <c r="A71" s="19"/>
      <c r="B71" s="19"/>
      <c r="C71" s="19"/>
      <c r="D71" s="19"/>
      <c r="E71" s="8"/>
      <c r="F71" s="8"/>
      <c r="G71" s="8"/>
      <c r="H71" s="8"/>
    </row>
  </sheetData>
  <sheetProtection/>
  <mergeCells count="1">
    <mergeCell ref="I47:K4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52"/>
  <sheetViews>
    <sheetView view="pageBreakPreview" zoomScale="60" zoomScalePageLayoutView="0" workbookViewId="0" topLeftCell="A115">
      <selection activeCell="E59" sqref="E59"/>
    </sheetView>
  </sheetViews>
  <sheetFormatPr defaultColWidth="8.66015625" defaultRowHeight="18"/>
  <cols>
    <col min="2" max="2" width="37.66015625" style="0" customWidth="1"/>
    <col min="6" max="6" width="8.91015625" style="238" customWidth="1"/>
  </cols>
  <sheetData>
    <row r="1" spans="1:6" ht="18.75">
      <c r="A1" s="171"/>
      <c r="B1" s="199"/>
      <c r="C1" s="172"/>
      <c r="D1" s="172"/>
      <c r="E1" s="199"/>
      <c r="F1" s="229"/>
    </row>
    <row r="2" spans="1:6" ht="18.75">
      <c r="A2" s="173"/>
      <c r="B2" s="200" t="s">
        <v>288</v>
      </c>
      <c r="C2" s="174"/>
      <c r="D2" s="174"/>
      <c r="E2" s="200"/>
      <c r="F2" s="230"/>
    </row>
    <row r="3" spans="1:6" ht="18.75">
      <c r="A3" s="173">
        <v>841403</v>
      </c>
      <c r="B3" s="200" t="s">
        <v>43</v>
      </c>
      <c r="C3" s="174" t="s">
        <v>182</v>
      </c>
      <c r="D3" s="174" t="s">
        <v>289</v>
      </c>
      <c r="E3" s="200">
        <v>2016</v>
      </c>
      <c r="F3" s="230"/>
    </row>
    <row r="4" spans="1:6" ht="18.75">
      <c r="A4" s="173" t="s">
        <v>444</v>
      </c>
      <c r="B4" s="200"/>
      <c r="C4" s="174"/>
      <c r="D4" s="174"/>
      <c r="E4" s="200"/>
      <c r="F4" s="230"/>
    </row>
    <row r="5" spans="1:6" ht="18.75">
      <c r="A5" s="175" t="s">
        <v>230</v>
      </c>
      <c r="B5" s="201" t="s">
        <v>231</v>
      </c>
      <c r="C5" s="175"/>
      <c r="D5" s="175"/>
      <c r="E5" s="201"/>
      <c r="F5" s="231"/>
    </row>
    <row r="6" spans="1:6" ht="21" customHeight="1">
      <c r="A6" s="201" t="s">
        <v>290</v>
      </c>
      <c r="B6" s="177" t="s">
        <v>232</v>
      </c>
      <c r="C6" s="248"/>
      <c r="D6" s="248"/>
      <c r="E6" s="249"/>
      <c r="F6" s="232"/>
    </row>
    <row r="7" spans="1:6" ht="18.75" customHeight="1">
      <c r="A7" s="201" t="s">
        <v>291</v>
      </c>
      <c r="B7" s="177" t="s">
        <v>233</v>
      </c>
      <c r="C7" s="248"/>
      <c r="D7" s="248"/>
      <c r="E7" s="249"/>
      <c r="F7" s="232"/>
    </row>
    <row r="8" spans="1:6" ht="24.75" customHeight="1">
      <c r="A8" s="201" t="s">
        <v>292</v>
      </c>
      <c r="B8" s="177" t="s">
        <v>234</v>
      </c>
      <c r="C8" s="248"/>
      <c r="D8" s="248"/>
      <c r="E8" s="249"/>
      <c r="F8" s="232"/>
    </row>
    <row r="9" spans="1:6" ht="18.75" customHeight="1">
      <c r="A9" s="201" t="s">
        <v>293</v>
      </c>
      <c r="B9" s="177" t="s">
        <v>235</v>
      </c>
      <c r="C9" s="248"/>
      <c r="D9" s="248"/>
      <c r="E9" s="249"/>
      <c r="F9" s="232"/>
    </row>
    <row r="10" spans="1:6" ht="21" customHeight="1">
      <c r="A10" s="201" t="s">
        <v>294</v>
      </c>
      <c r="B10" s="177" t="s">
        <v>236</v>
      </c>
      <c r="C10" s="248"/>
      <c r="D10" s="248"/>
      <c r="E10" s="249"/>
      <c r="F10" s="232"/>
    </row>
    <row r="11" spans="1:6" ht="21" customHeight="1">
      <c r="A11" s="201" t="s">
        <v>295</v>
      </c>
      <c r="B11" s="177" t="s">
        <v>37</v>
      </c>
      <c r="C11" s="248"/>
      <c r="D11" s="248"/>
      <c r="E11" s="249"/>
      <c r="F11" s="232"/>
    </row>
    <row r="12" spans="1:6" ht="21" customHeight="1">
      <c r="A12" s="201" t="s">
        <v>296</v>
      </c>
      <c r="B12" s="177" t="s">
        <v>237</v>
      </c>
      <c r="C12" s="248"/>
      <c r="D12" s="248"/>
      <c r="E12" s="249"/>
      <c r="F12" s="232"/>
    </row>
    <row r="13" spans="1:6" ht="22.5" customHeight="1">
      <c r="A13" s="201" t="s">
        <v>297</v>
      </c>
      <c r="B13" s="177" t="s">
        <v>2</v>
      </c>
      <c r="C13" s="248">
        <v>48</v>
      </c>
      <c r="D13" s="248"/>
      <c r="E13" s="249">
        <v>48</v>
      </c>
      <c r="F13" s="232" t="s">
        <v>479</v>
      </c>
    </row>
    <row r="14" spans="1:6" ht="20.25" customHeight="1">
      <c r="A14" s="201" t="s">
        <v>298</v>
      </c>
      <c r="B14" s="177" t="s">
        <v>238</v>
      </c>
      <c r="C14" s="248"/>
      <c r="D14" s="248"/>
      <c r="E14" s="249"/>
      <c r="F14" s="232"/>
    </row>
    <row r="15" spans="1:6" ht="18" customHeight="1">
      <c r="A15" s="201" t="s">
        <v>299</v>
      </c>
      <c r="B15" s="177" t="s">
        <v>239</v>
      </c>
      <c r="C15" s="248"/>
      <c r="D15" s="248"/>
      <c r="E15" s="249"/>
      <c r="F15" s="232"/>
    </row>
    <row r="16" spans="1:6" ht="18.75" customHeight="1">
      <c r="A16" s="201" t="s">
        <v>300</v>
      </c>
      <c r="B16" s="177" t="s">
        <v>240</v>
      </c>
      <c r="C16" s="248"/>
      <c r="D16" s="248"/>
      <c r="E16" s="249"/>
      <c r="F16" s="232"/>
    </row>
    <row r="17" spans="1:6" ht="20.25" customHeight="1">
      <c r="A17" s="201" t="s">
        <v>301</v>
      </c>
      <c r="B17" s="177" t="s">
        <v>241</v>
      </c>
      <c r="C17" s="248"/>
      <c r="D17" s="248"/>
      <c r="E17" s="249"/>
      <c r="F17" s="232"/>
    </row>
    <row r="18" spans="1:6" ht="18.75" customHeight="1">
      <c r="A18" s="181"/>
      <c r="B18" s="182" t="s">
        <v>305</v>
      </c>
      <c r="C18" s="246">
        <f>SUM(C6:C17)</f>
        <v>48</v>
      </c>
      <c r="D18" s="246">
        <f>SUM(D6:D17)</f>
        <v>0</v>
      </c>
      <c r="E18" s="247">
        <f>SUM(E6:E17)</f>
        <v>48</v>
      </c>
      <c r="F18" s="233"/>
    </row>
    <row r="19" spans="1:6" ht="18.75" customHeight="1">
      <c r="A19" s="201" t="s">
        <v>302</v>
      </c>
      <c r="B19" s="177" t="s">
        <v>242</v>
      </c>
      <c r="C19" s="248"/>
      <c r="D19" s="248"/>
      <c r="E19" s="249"/>
      <c r="F19" s="232"/>
    </row>
    <row r="20" spans="1:6" ht="24.75" customHeight="1">
      <c r="A20" s="201" t="s">
        <v>303</v>
      </c>
      <c r="B20" s="177" t="s">
        <v>243</v>
      </c>
      <c r="C20" s="248"/>
      <c r="D20" s="248"/>
      <c r="E20" s="249"/>
      <c r="F20" s="232"/>
    </row>
    <row r="21" spans="1:6" ht="20.25" customHeight="1">
      <c r="A21" s="201" t="s">
        <v>306</v>
      </c>
      <c r="B21" s="177" t="s">
        <v>17</v>
      </c>
      <c r="C21" s="248"/>
      <c r="D21" s="248"/>
      <c r="E21" s="249"/>
      <c r="F21" s="232"/>
    </row>
    <row r="22" spans="1:6" ht="17.25" customHeight="1">
      <c r="A22" s="201" t="s">
        <v>304</v>
      </c>
      <c r="B22" s="177" t="s">
        <v>244</v>
      </c>
      <c r="C22" s="248"/>
      <c r="D22" s="248"/>
      <c r="E22" s="249"/>
      <c r="F22" s="232"/>
    </row>
    <row r="23" spans="1:6" ht="18.75" customHeight="1">
      <c r="A23" s="181"/>
      <c r="B23" s="182" t="s">
        <v>307</v>
      </c>
      <c r="C23" s="246">
        <f>SUM(C19:C22)</f>
        <v>0</v>
      </c>
      <c r="D23" s="246">
        <f>SUM(D19:D22)</f>
        <v>0</v>
      </c>
      <c r="E23" s="247">
        <f>SUM(E19:E22)</f>
        <v>0</v>
      </c>
      <c r="F23" s="233"/>
    </row>
    <row r="24" spans="1:6" ht="18.75" customHeight="1">
      <c r="A24" s="181"/>
      <c r="B24" s="182" t="s">
        <v>308</v>
      </c>
      <c r="C24" s="246">
        <f>C23+C18</f>
        <v>48</v>
      </c>
      <c r="D24" s="246">
        <f>D23+D18</f>
        <v>0</v>
      </c>
      <c r="E24" s="247">
        <f>E23+E18</f>
        <v>48</v>
      </c>
      <c r="F24" s="233"/>
    </row>
    <row r="25" spans="1:6" ht="18.75" customHeight="1">
      <c r="A25" s="201" t="s">
        <v>319</v>
      </c>
      <c r="B25" s="180" t="s">
        <v>309</v>
      </c>
      <c r="C25" s="250"/>
      <c r="D25" s="250"/>
      <c r="E25" s="251"/>
      <c r="F25" s="232"/>
    </row>
    <row r="26" spans="1:6" ht="18.75" customHeight="1">
      <c r="A26" s="201" t="s">
        <v>321</v>
      </c>
      <c r="B26" s="180" t="s">
        <v>310</v>
      </c>
      <c r="C26" s="250"/>
      <c r="D26" s="250"/>
      <c r="E26" s="251"/>
      <c r="F26" s="232"/>
    </row>
    <row r="27" spans="1:6" ht="18" customHeight="1">
      <c r="A27" s="201" t="s">
        <v>320</v>
      </c>
      <c r="B27" s="180" t="s">
        <v>311</v>
      </c>
      <c r="C27" s="250"/>
      <c r="D27" s="250"/>
      <c r="E27" s="251"/>
      <c r="F27" s="232"/>
    </row>
    <row r="28" spans="1:6" ht="18.75" customHeight="1">
      <c r="A28" s="176">
        <v>5215</v>
      </c>
      <c r="B28" s="180" t="s">
        <v>312</v>
      </c>
      <c r="C28" s="250"/>
      <c r="D28" s="250"/>
      <c r="E28" s="251"/>
      <c r="F28" s="232"/>
    </row>
    <row r="29" spans="1:6" ht="18.75" customHeight="1">
      <c r="A29" s="176">
        <v>5216</v>
      </c>
      <c r="B29" s="180" t="s">
        <v>313</v>
      </c>
      <c r="C29" s="250"/>
      <c r="D29" s="250"/>
      <c r="E29" s="251"/>
      <c r="F29" s="232"/>
    </row>
    <row r="30" spans="1:6" ht="16.5" customHeight="1">
      <c r="A30" s="201" t="s">
        <v>322</v>
      </c>
      <c r="B30" s="180" t="s">
        <v>314</v>
      </c>
      <c r="C30" s="250"/>
      <c r="D30" s="250"/>
      <c r="E30" s="251"/>
      <c r="F30" s="232"/>
    </row>
    <row r="31" spans="1:6" ht="28.5" customHeight="1">
      <c r="A31" s="181"/>
      <c r="B31" s="182" t="s">
        <v>434</v>
      </c>
      <c r="C31" s="241">
        <f>SUM(C25:C30)</f>
        <v>0</v>
      </c>
      <c r="D31" s="241">
        <f>SUM(D25:D30)</f>
        <v>0</v>
      </c>
      <c r="E31" s="244">
        <f>SUM(E25:E30)</f>
        <v>0</v>
      </c>
      <c r="F31" s="233"/>
    </row>
    <row r="32" spans="1:6" ht="19.5" customHeight="1">
      <c r="A32" s="201" t="s">
        <v>323</v>
      </c>
      <c r="B32" s="177" t="s">
        <v>246</v>
      </c>
      <c r="C32" s="248"/>
      <c r="D32" s="248"/>
      <c r="E32" s="249"/>
      <c r="F32" s="232"/>
    </row>
    <row r="33" spans="1:6" ht="20.25" customHeight="1">
      <c r="A33" s="201" t="s">
        <v>324</v>
      </c>
      <c r="B33" s="177" t="s">
        <v>247</v>
      </c>
      <c r="C33" s="248"/>
      <c r="D33" s="248"/>
      <c r="E33" s="249"/>
      <c r="F33" s="232"/>
    </row>
    <row r="34" spans="1:6" ht="18.75" customHeight="1">
      <c r="A34" s="181"/>
      <c r="B34" s="182" t="s">
        <v>315</v>
      </c>
      <c r="C34" s="246">
        <f>SUM(C32:C33)</f>
        <v>0</v>
      </c>
      <c r="D34" s="246">
        <f>SUM(D32:D33)</f>
        <v>0</v>
      </c>
      <c r="E34" s="247">
        <f>SUM(E32:E33)</f>
        <v>0</v>
      </c>
      <c r="F34" s="233"/>
    </row>
    <row r="35" spans="1:6" ht="18" customHeight="1">
      <c r="A35" s="201" t="s">
        <v>325</v>
      </c>
      <c r="B35" s="177" t="s">
        <v>248</v>
      </c>
      <c r="C35" s="248"/>
      <c r="D35" s="248"/>
      <c r="E35" s="249"/>
      <c r="F35" s="232"/>
    </row>
    <row r="36" spans="1:6" ht="21" customHeight="1">
      <c r="A36" s="201" t="s">
        <v>326</v>
      </c>
      <c r="B36" s="177" t="s">
        <v>249</v>
      </c>
      <c r="C36" s="248"/>
      <c r="D36" s="248"/>
      <c r="E36" s="249"/>
      <c r="F36" s="232"/>
    </row>
    <row r="37" spans="1:6" ht="21.75" customHeight="1">
      <c r="A37" s="181"/>
      <c r="B37" s="182" t="s">
        <v>316</v>
      </c>
      <c r="C37" s="246">
        <f>SUM(C35:C36)</f>
        <v>0</v>
      </c>
      <c r="D37" s="246">
        <f>SUM(D35:D36)</f>
        <v>0</v>
      </c>
      <c r="E37" s="247">
        <f>SUM(E35:E36)</f>
        <v>0</v>
      </c>
      <c r="F37" s="233"/>
    </row>
    <row r="38" spans="1:6" ht="18" customHeight="1">
      <c r="A38" s="201" t="s">
        <v>327</v>
      </c>
      <c r="B38" s="177" t="s">
        <v>250</v>
      </c>
      <c r="C38" s="248"/>
      <c r="D38" s="248"/>
      <c r="E38" s="249"/>
      <c r="F38" s="232"/>
    </row>
    <row r="39" spans="1:6" ht="16.5" customHeight="1">
      <c r="A39" s="201" t="s">
        <v>328</v>
      </c>
      <c r="B39" s="177" t="s">
        <v>251</v>
      </c>
      <c r="C39" s="248"/>
      <c r="D39" s="248"/>
      <c r="E39" s="249"/>
      <c r="F39" s="232"/>
    </row>
    <row r="40" spans="1:6" ht="18.75" customHeight="1">
      <c r="A40" s="201" t="s">
        <v>329</v>
      </c>
      <c r="B40" s="177" t="s">
        <v>317</v>
      </c>
      <c r="C40" s="248"/>
      <c r="D40" s="248"/>
      <c r="E40" s="249"/>
      <c r="F40" s="232"/>
    </row>
    <row r="41" spans="1:6" ht="18.75" customHeight="1">
      <c r="A41" s="201" t="s">
        <v>330</v>
      </c>
      <c r="B41" s="177" t="s">
        <v>331</v>
      </c>
      <c r="C41" s="248"/>
      <c r="D41" s="248"/>
      <c r="E41" s="249"/>
      <c r="F41" s="232"/>
    </row>
    <row r="42" spans="1:6" ht="18" customHeight="1">
      <c r="A42" s="201" t="s">
        <v>332</v>
      </c>
      <c r="B42" s="177" t="s">
        <v>333</v>
      </c>
      <c r="C42" s="248">
        <v>375</v>
      </c>
      <c r="D42" s="248"/>
      <c r="E42" s="249">
        <v>280</v>
      </c>
      <c r="F42" s="232" t="s">
        <v>486</v>
      </c>
    </row>
    <row r="43" spans="1:6" ht="20.25" customHeight="1">
      <c r="A43" s="200"/>
      <c r="B43" s="182" t="s">
        <v>357</v>
      </c>
      <c r="C43" s="246">
        <f>SUM(C41:C42)</f>
        <v>375</v>
      </c>
      <c r="D43" s="246">
        <f>SUM(D41:D42)</f>
        <v>0</v>
      </c>
      <c r="E43" s="247">
        <f>SUM(E41:E42)</f>
        <v>280</v>
      </c>
      <c r="F43" s="233"/>
    </row>
    <row r="44" spans="1:6" ht="20.25" customHeight="1">
      <c r="A44" s="200" t="s">
        <v>334</v>
      </c>
      <c r="B44" s="218" t="s">
        <v>358</v>
      </c>
      <c r="C44" s="252"/>
      <c r="D44" s="252"/>
      <c r="E44" s="253">
        <v>2584</v>
      </c>
      <c r="F44" s="233" t="s">
        <v>489</v>
      </c>
    </row>
    <row r="45" spans="1:6" ht="20.25" customHeight="1">
      <c r="A45" s="200" t="s">
        <v>335</v>
      </c>
      <c r="B45" s="182" t="s">
        <v>252</v>
      </c>
      <c r="C45" s="246"/>
      <c r="D45" s="246"/>
      <c r="E45" s="247"/>
      <c r="F45" s="233"/>
    </row>
    <row r="46" spans="1:6" ht="18.75" customHeight="1">
      <c r="A46" s="201">
        <v>533711</v>
      </c>
      <c r="B46" s="177" t="s">
        <v>351</v>
      </c>
      <c r="C46" s="248"/>
      <c r="D46" s="248"/>
      <c r="E46" s="249"/>
      <c r="F46" s="232"/>
    </row>
    <row r="47" spans="1:6" ht="18.75" customHeight="1">
      <c r="A47" s="201" t="s">
        <v>354</v>
      </c>
      <c r="B47" s="177" t="s">
        <v>352</v>
      </c>
      <c r="C47" s="248"/>
      <c r="D47" s="248"/>
      <c r="E47" s="249"/>
      <c r="F47" s="232"/>
    </row>
    <row r="48" spans="1:6" ht="18.75" customHeight="1">
      <c r="A48" s="201" t="s">
        <v>355</v>
      </c>
      <c r="B48" s="177" t="s">
        <v>356</v>
      </c>
      <c r="C48" s="248"/>
      <c r="D48" s="248"/>
      <c r="E48" s="249"/>
      <c r="F48" s="232"/>
    </row>
    <row r="49" spans="1:6" ht="18" customHeight="1">
      <c r="A49" s="201" t="s">
        <v>359</v>
      </c>
      <c r="B49" s="177" t="s">
        <v>353</v>
      </c>
      <c r="C49" s="248"/>
      <c r="D49" s="248"/>
      <c r="E49" s="249"/>
      <c r="F49" s="232"/>
    </row>
    <row r="50" spans="1:6" ht="18" customHeight="1">
      <c r="A50" s="181"/>
      <c r="B50" s="182" t="s">
        <v>360</v>
      </c>
      <c r="C50" s="246">
        <f>SUM(C46:C49)</f>
        <v>0</v>
      </c>
      <c r="D50" s="246">
        <f>SUM(D46:D49)</f>
        <v>0</v>
      </c>
      <c r="E50" s="247">
        <f>SUM(E46:E49)</f>
        <v>0</v>
      </c>
      <c r="F50" s="233"/>
    </row>
    <row r="51" spans="1:6" ht="18.75" customHeight="1">
      <c r="A51" s="201" t="s">
        <v>336</v>
      </c>
      <c r="B51" s="177" t="s">
        <v>253</v>
      </c>
      <c r="C51" s="248"/>
      <c r="D51" s="248"/>
      <c r="E51" s="249">
        <v>72</v>
      </c>
      <c r="F51" s="232"/>
    </row>
    <row r="52" spans="1:6" ht="18.75" customHeight="1">
      <c r="A52" s="201" t="s">
        <v>337</v>
      </c>
      <c r="B52" s="177" t="s">
        <v>254</v>
      </c>
      <c r="C52" s="248"/>
      <c r="D52" s="248"/>
      <c r="E52" s="249"/>
      <c r="F52" s="232"/>
    </row>
    <row r="53" spans="1:6" ht="18.75" customHeight="1">
      <c r="A53" s="181"/>
      <c r="B53" s="182" t="s">
        <v>318</v>
      </c>
      <c r="C53" s="246">
        <f>SUM(C51:C52)</f>
        <v>0</v>
      </c>
      <c r="D53" s="246">
        <f>SUM(D51:D52)</f>
        <v>0</v>
      </c>
      <c r="E53" s="247">
        <f>SUM(E51:E52)</f>
        <v>72</v>
      </c>
      <c r="F53" s="233"/>
    </row>
    <row r="54" spans="1:7" ht="21.75" customHeight="1">
      <c r="A54" s="176" t="s">
        <v>345</v>
      </c>
      <c r="B54" s="177" t="s">
        <v>255</v>
      </c>
      <c r="C54" s="248"/>
      <c r="D54" s="248"/>
      <c r="E54" s="249">
        <v>450</v>
      </c>
      <c r="F54" s="232">
        <f>E52+E49+E48+E45+E44+E43+E37+E34-1200</f>
        <v>1664</v>
      </c>
      <c r="G54">
        <f>F54*27%</f>
        <v>449.28000000000003</v>
      </c>
    </row>
    <row r="55" spans="1:6" ht="18.75" customHeight="1">
      <c r="A55" s="176">
        <v>36423</v>
      </c>
      <c r="B55" s="177" t="s">
        <v>256</v>
      </c>
      <c r="C55" s="248"/>
      <c r="D55" s="248"/>
      <c r="E55" s="249"/>
      <c r="F55" s="232"/>
    </row>
    <row r="56" spans="1:6" ht="18.75" customHeight="1">
      <c r="A56" s="176" t="s">
        <v>347</v>
      </c>
      <c r="B56" s="177" t="s">
        <v>346</v>
      </c>
      <c r="C56" s="248"/>
      <c r="D56" s="248"/>
      <c r="E56" s="249"/>
      <c r="F56" s="232"/>
    </row>
    <row r="57" spans="1:6" ht="20.25" customHeight="1">
      <c r="A57" s="176" t="s">
        <v>348</v>
      </c>
      <c r="B57" s="177" t="s">
        <v>257</v>
      </c>
      <c r="C57" s="248"/>
      <c r="D57" s="248"/>
      <c r="E57" s="249"/>
      <c r="F57" s="232"/>
    </row>
    <row r="58" spans="1:6" ht="20.25" customHeight="1">
      <c r="A58" s="176" t="s">
        <v>349</v>
      </c>
      <c r="B58" s="177" t="s">
        <v>258</v>
      </c>
      <c r="C58" s="248"/>
      <c r="D58" s="248"/>
      <c r="E58" s="249"/>
      <c r="F58" s="232"/>
    </row>
    <row r="59" spans="1:6" ht="18" customHeight="1">
      <c r="A59" s="181"/>
      <c r="B59" s="182" t="s">
        <v>350</v>
      </c>
      <c r="C59" s="246">
        <f>SUM(C54:C58)</f>
        <v>0</v>
      </c>
      <c r="D59" s="246">
        <f>SUM(D54:D58)</f>
        <v>0</v>
      </c>
      <c r="E59" s="247">
        <f>SUM(E54:E58)</f>
        <v>450</v>
      </c>
      <c r="F59" s="233"/>
    </row>
    <row r="60" spans="1:6" ht="18.75" customHeight="1">
      <c r="A60" s="181"/>
      <c r="B60" s="182" t="s">
        <v>197</v>
      </c>
      <c r="C60" s="246">
        <f>C59+C53+C50+C37+C34+C45+C44+C43</f>
        <v>375</v>
      </c>
      <c r="D60" s="246">
        <f>D59+D53+D50+D37+D34+D45+D44+D43</f>
        <v>0</v>
      </c>
      <c r="E60" s="246">
        <f>E59+E53+E50+E37+E34+E45+E44+E43</f>
        <v>3386</v>
      </c>
      <c r="F60" s="264"/>
    </row>
    <row r="61" spans="1:6" ht="18.75">
      <c r="A61" s="176" t="s">
        <v>361</v>
      </c>
      <c r="B61" s="186" t="s">
        <v>435</v>
      </c>
      <c r="C61" s="239"/>
      <c r="D61" s="239"/>
      <c r="E61" s="242"/>
      <c r="F61" s="232"/>
    </row>
    <row r="62" spans="1:6" ht="19.5" customHeight="1">
      <c r="A62" s="176" t="s">
        <v>362</v>
      </c>
      <c r="B62" s="187" t="s">
        <v>436</v>
      </c>
      <c r="C62" s="239"/>
      <c r="D62" s="239"/>
      <c r="E62" s="242"/>
      <c r="F62" s="232"/>
    </row>
    <row r="63" spans="1:6" ht="28.5" customHeight="1">
      <c r="A63" s="181"/>
      <c r="B63" s="222" t="s">
        <v>338</v>
      </c>
      <c r="C63" s="240">
        <f>SUM(C61:C62)</f>
        <v>0</v>
      </c>
      <c r="D63" s="240">
        <f>SUM(D61:D62)</f>
        <v>0</v>
      </c>
      <c r="E63" s="243">
        <f>SUM(E61:E62)</f>
        <v>0</v>
      </c>
      <c r="F63" s="234"/>
    </row>
    <row r="64" spans="1:6" ht="18" customHeight="1">
      <c r="A64" s="176" t="s">
        <v>363</v>
      </c>
      <c r="B64" s="187" t="s">
        <v>365</v>
      </c>
      <c r="C64" s="239"/>
      <c r="D64" s="239"/>
      <c r="E64" s="242"/>
      <c r="F64" s="232"/>
    </row>
    <row r="65" spans="1:6" ht="20.25" customHeight="1">
      <c r="A65" s="176"/>
      <c r="B65" s="187" t="s">
        <v>437</v>
      </c>
      <c r="C65" s="239"/>
      <c r="D65" s="239"/>
      <c r="E65" s="242"/>
      <c r="F65" s="232"/>
    </row>
    <row r="66" spans="1:6" ht="23.25" customHeight="1">
      <c r="A66" s="181"/>
      <c r="B66" s="188" t="s">
        <v>260</v>
      </c>
      <c r="C66" s="240">
        <f>SUM(C64:C65)</f>
        <v>0</v>
      </c>
      <c r="D66" s="240">
        <f>SUM(D64:D65)</f>
        <v>0</v>
      </c>
      <c r="E66" s="243">
        <f>SUM(E64:E65)</f>
        <v>0</v>
      </c>
      <c r="F66" s="234"/>
    </row>
    <row r="67" spans="1:6" ht="19.5" customHeight="1">
      <c r="A67" s="176" t="s">
        <v>371</v>
      </c>
      <c r="B67" s="188" t="s">
        <v>366</v>
      </c>
      <c r="C67" s="239"/>
      <c r="D67" s="239"/>
      <c r="E67" s="242"/>
      <c r="F67" s="232"/>
    </row>
    <row r="68" spans="1:6" ht="23.25" customHeight="1">
      <c r="A68" s="176" t="s">
        <v>374</v>
      </c>
      <c r="B68" s="187" t="s">
        <v>367</v>
      </c>
      <c r="C68" s="239"/>
      <c r="D68" s="239"/>
      <c r="E68" s="242"/>
      <c r="F68" s="232"/>
    </row>
    <row r="69" spans="1:6" ht="18" customHeight="1">
      <c r="A69" s="176" t="s">
        <v>375</v>
      </c>
      <c r="B69" s="187" t="s">
        <v>368</v>
      </c>
      <c r="C69" s="239"/>
      <c r="D69" s="239"/>
      <c r="E69" s="242"/>
      <c r="F69" s="232"/>
    </row>
    <row r="70" spans="1:6" ht="23.25" customHeight="1">
      <c r="A70" s="176"/>
      <c r="B70" s="187" t="s">
        <v>369</v>
      </c>
      <c r="C70" s="239"/>
      <c r="D70" s="239"/>
      <c r="E70" s="242"/>
      <c r="F70" s="232"/>
    </row>
    <row r="71" spans="1:6" ht="24.75" customHeight="1">
      <c r="A71" s="176" t="s">
        <v>373</v>
      </c>
      <c r="B71" s="187" t="s">
        <v>372</v>
      </c>
      <c r="C71" s="239"/>
      <c r="D71" s="239"/>
      <c r="E71" s="242"/>
      <c r="F71" s="232"/>
    </row>
    <row r="72" spans="1:6" ht="18.75" customHeight="1">
      <c r="A72" s="176" t="s">
        <v>376</v>
      </c>
      <c r="B72" s="187" t="s">
        <v>370</v>
      </c>
      <c r="C72" s="239"/>
      <c r="D72" s="239"/>
      <c r="E72" s="242"/>
      <c r="F72" s="232"/>
    </row>
    <row r="73" spans="1:6" ht="19.5" customHeight="1">
      <c r="A73" s="181"/>
      <c r="B73" s="222" t="s">
        <v>364</v>
      </c>
      <c r="C73" s="240">
        <f>SUM(C68:C72)</f>
        <v>0</v>
      </c>
      <c r="D73" s="240">
        <f>SUM(D68:D72)</f>
        <v>0</v>
      </c>
      <c r="E73" s="243">
        <f>SUM(E68:E72)</f>
        <v>0</v>
      </c>
      <c r="F73" s="233"/>
    </row>
    <row r="74" spans="1:6" ht="17.25" customHeight="1">
      <c r="A74" s="181"/>
      <c r="B74" s="188" t="s">
        <v>341</v>
      </c>
      <c r="C74" s="240">
        <f>C73+C67+C66+C63</f>
        <v>0</v>
      </c>
      <c r="D74" s="240">
        <f>D73+D67+D66+D63</f>
        <v>0</v>
      </c>
      <c r="E74" s="243">
        <f>E73+E67+E66+E63</f>
        <v>0</v>
      </c>
      <c r="F74" s="233"/>
    </row>
    <row r="75" spans="1:6" ht="25.5" customHeight="1">
      <c r="A75" s="176" t="s">
        <v>378</v>
      </c>
      <c r="B75" s="186" t="s">
        <v>261</v>
      </c>
      <c r="C75" s="239"/>
      <c r="D75" s="239"/>
      <c r="E75" s="242"/>
      <c r="F75" s="232"/>
    </row>
    <row r="76" spans="1:6" ht="23.25" customHeight="1">
      <c r="A76" s="176" t="s">
        <v>377</v>
      </c>
      <c r="B76" s="186" t="s">
        <v>262</v>
      </c>
      <c r="C76" s="239"/>
      <c r="D76" s="239"/>
      <c r="E76" s="242"/>
      <c r="F76" s="232"/>
    </row>
    <row r="77" spans="1:6" ht="18.75" customHeight="1">
      <c r="A77" s="176" t="s">
        <v>379</v>
      </c>
      <c r="B77" s="186" t="s">
        <v>263</v>
      </c>
      <c r="C77" s="239"/>
      <c r="D77" s="239"/>
      <c r="E77" s="242"/>
      <c r="F77" s="232"/>
    </row>
    <row r="78" spans="1:6" ht="19.5" customHeight="1">
      <c r="A78" s="181"/>
      <c r="B78" s="188" t="s">
        <v>264</v>
      </c>
      <c r="C78" s="240">
        <f>SUM(C75:C77)</f>
        <v>0</v>
      </c>
      <c r="D78" s="240">
        <f>SUM(D75:D77)</f>
        <v>0</v>
      </c>
      <c r="E78" s="243">
        <f>SUM(E75:E77)</f>
        <v>0</v>
      </c>
      <c r="F78" s="233"/>
    </row>
    <row r="79" spans="1:6" ht="26.25" customHeight="1">
      <c r="A79" s="176" t="s">
        <v>389</v>
      </c>
      <c r="B79" s="187" t="s">
        <v>380</v>
      </c>
      <c r="C79" s="239"/>
      <c r="D79" s="239"/>
      <c r="E79" s="242"/>
      <c r="F79" s="232"/>
    </row>
    <row r="80" spans="1:6" ht="22.5" customHeight="1">
      <c r="A80" s="176" t="s">
        <v>390</v>
      </c>
      <c r="B80" s="187" t="s">
        <v>381</v>
      </c>
      <c r="C80" s="239"/>
      <c r="D80" s="239"/>
      <c r="E80" s="242"/>
      <c r="F80" s="232"/>
    </row>
    <row r="81" spans="1:6" ht="21" customHeight="1">
      <c r="A81" s="176" t="s">
        <v>391</v>
      </c>
      <c r="B81" s="187" t="s">
        <v>382</v>
      </c>
      <c r="C81" s="239"/>
      <c r="D81" s="239"/>
      <c r="E81" s="242"/>
      <c r="F81" s="232"/>
    </row>
    <row r="82" spans="1:6" ht="24.75" customHeight="1">
      <c r="A82" s="181"/>
      <c r="B82" s="188" t="s">
        <v>383</v>
      </c>
      <c r="C82" s="240">
        <f>SUM(C79:C80)</f>
        <v>0</v>
      </c>
      <c r="D82" s="240">
        <f>SUM(D79:D80)</f>
        <v>0</v>
      </c>
      <c r="E82" s="243">
        <f>SUM(E79:E80)</f>
        <v>0</v>
      </c>
      <c r="F82" s="233"/>
    </row>
    <row r="83" spans="1:6" ht="21" customHeight="1">
      <c r="A83" s="176" t="s">
        <v>393</v>
      </c>
      <c r="B83" s="177" t="s">
        <v>392</v>
      </c>
      <c r="C83" s="248"/>
      <c r="D83" s="248"/>
      <c r="E83" s="249"/>
      <c r="F83" s="232"/>
    </row>
    <row r="84" spans="1:6" ht="19.5" customHeight="1">
      <c r="A84" s="176" t="s">
        <v>394</v>
      </c>
      <c r="B84" s="177" t="s">
        <v>384</v>
      </c>
      <c r="C84" s="248"/>
      <c r="D84" s="248"/>
      <c r="E84" s="249"/>
      <c r="F84" s="232"/>
    </row>
    <row r="85" spans="1:6" ht="20.25" customHeight="1">
      <c r="A85" s="176" t="s">
        <v>395</v>
      </c>
      <c r="B85" s="177" t="s">
        <v>385</v>
      </c>
      <c r="C85" s="248"/>
      <c r="D85" s="248"/>
      <c r="E85" s="249"/>
      <c r="F85" s="232"/>
    </row>
    <row r="86" spans="1:6" ht="23.25" customHeight="1">
      <c r="A86" s="176" t="s">
        <v>396</v>
      </c>
      <c r="B86" s="177" t="s">
        <v>386</v>
      </c>
      <c r="C86" s="248"/>
      <c r="D86" s="248"/>
      <c r="E86" s="249"/>
      <c r="F86" s="232"/>
    </row>
    <row r="87" spans="1:6" ht="23.25" customHeight="1">
      <c r="A87" s="176"/>
      <c r="B87" s="182" t="s">
        <v>387</v>
      </c>
      <c r="C87" s="248">
        <f>SUM(C83:C86)</f>
        <v>0</v>
      </c>
      <c r="D87" s="248">
        <f>SUM(D83:D86)</f>
        <v>0</v>
      </c>
      <c r="E87" s="249">
        <f>SUM(E83:E86)</f>
        <v>0</v>
      </c>
      <c r="F87" s="232"/>
    </row>
    <row r="88" spans="1:6" ht="18.75">
      <c r="A88" s="176" t="s">
        <v>397</v>
      </c>
      <c r="B88" s="182" t="s">
        <v>268</v>
      </c>
      <c r="C88" s="248"/>
      <c r="D88" s="248"/>
      <c r="E88" s="249"/>
      <c r="F88" s="232"/>
    </row>
    <row r="89" spans="1:6" ht="18.75" customHeight="1">
      <c r="A89" s="181"/>
      <c r="B89" s="190" t="s">
        <v>388</v>
      </c>
      <c r="C89" s="246">
        <f>C88+C87+C82</f>
        <v>0</v>
      </c>
      <c r="D89" s="246">
        <f>D88+D87+D82</f>
        <v>0</v>
      </c>
      <c r="E89" s="247">
        <f>E88+E87+E82</f>
        <v>0</v>
      </c>
      <c r="F89" s="233"/>
    </row>
    <row r="90" spans="1:6" ht="19.5" customHeight="1">
      <c r="A90" s="181"/>
      <c r="B90" s="190" t="s">
        <v>30</v>
      </c>
      <c r="C90" s="241">
        <f>C78+C74+C60+C31+C24</f>
        <v>423</v>
      </c>
      <c r="D90" s="241">
        <f>D78+D74+D60+D31+D24</f>
        <v>0</v>
      </c>
      <c r="E90" s="244">
        <f>E78+E74+E60+E31+E24</f>
        <v>3434</v>
      </c>
      <c r="F90" s="233"/>
    </row>
    <row r="91" spans="1:6" ht="21.75" customHeight="1">
      <c r="A91" s="176" t="s">
        <v>398</v>
      </c>
      <c r="B91" s="177" t="s">
        <v>269</v>
      </c>
      <c r="C91" s="248"/>
      <c r="D91" s="248"/>
      <c r="E91" s="249">
        <v>2150</v>
      </c>
      <c r="F91" s="232" t="s">
        <v>491</v>
      </c>
    </row>
    <row r="92" spans="1:6" ht="19.5" customHeight="1">
      <c r="A92" s="176" t="s">
        <v>399</v>
      </c>
      <c r="B92" s="177" t="s">
        <v>400</v>
      </c>
      <c r="C92" s="248"/>
      <c r="D92" s="248"/>
      <c r="E92" s="249">
        <v>1800</v>
      </c>
      <c r="F92" s="232" t="s">
        <v>492</v>
      </c>
    </row>
    <row r="93" spans="1:6" ht="18.75" customHeight="1">
      <c r="A93" s="176"/>
      <c r="B93" s="177" t="s">
        <v>270</v>
      </c>
      <c r="C93" s="248"/>
      <c r="D93" s="248"/>
      <c r="E93" s="249"/>
      <c r="F93" s="232"/>
    </row>
    <row r="94" spans="1:6" ht="21" customHeight="1">
      <c r="A94" s="176" t="s">
        <v>401</v>
      </c>
      <c r="B94" s="177" t="s">
        <v>271</v>
      </c>
      <c r="C94" s="248"/>
      <c r="D94" s="248"/>
      <c r="E94" s="249">
        <v>2240</v>
      </c>
      <c r="F94" s="232" t="s">
        <v>493</v>
      </c>
    </row>
    <row r="95" spans="1:6" ht="22.5" customHeight="1">
      <c r="A95" s="176" t="s">
        <v>402</v>
      </c>
      <c r="B95" s="177" t="s">
        <v>272</v>
      </c>
      <c r="C95" s="248"/>
      <c r="D95" s="248"/>
      <c r="E95" s="249"/>
      <c r="F95" s="232"/>
    </row>
    <row r="96" spans="1:6" ht="20.25" customHeight="1">
      <c r="A96" s="176" t="s">
        <v>402</v>
      </c>
      <c r="B96" s="177" t="s">
        <v>342</v>
      </c>
      <c r="C96" s="248"/>
      <c r="D96" s="248"/>
      <c r="E96" s="249"/>
      <c r="F96" s="232"/>
    </row>
    <row r="97" spans="1:6" ht="24.75" customHeight="1">
      <c r="A97" s="176" t="s">
        <v>403</v>
      </c>
      <c r="B97" s="177" t="s">
        <v>273</v>
      </c>
      <c r="C97" s="248"/>
      <c r="D97" s="248"/>
      <c r="E97" s="249">
        <v>1671</v>
      </c>
      <c r="F97" s="232" t="s">
        <v>490</v>
      </c>
    </row>
    <row r="98" spans="1:6" ht="20.25" customHeight="1">
      <c r="A98" s="181"/>
      <c r="B98" s="182" t="s">
        <v>404</v>
      </c>
      <c r="C98" s="246">
        <f>SUM(C91:C97)</f>
        <v>0</v>
      </c>
      <c r="D98" s="246">
        <f>SUM(D91:D97)</f>
        <v>0</v>
      </c>
      <c r="E98" s="246">
        <f>SUM(E91:E97)</f>
        <v>7861</v>
      </c>
      <c r="F98" s="233"/>
    </row>
    <row r="99" spans="1:6" ht="18.75" customHeight="1">
      <c r="A99" s="176" t="s">
        <v>405</v>
      </c>
      <c r="B99" s="177" t="s">
        <v>274</v>
      </c>
      <c r="C99" s="248"/>
      <c r="D99" s="248"/>
      <c r="E99" s="249"/>
      <c r="F99" s="232"/>
    </row>
    <row r="100" spans="1:6" ht="18" customHeight="1">
      <c r="A100" s="176" t="s">
        <v>406</v>
      </c>
      <c r="B100" s="177" t="s">
        <v>275</v>
      </c>
      <c r="C100" s="248"/>
      <c r="D100" s="248"/>
      <c r="E100" s="249"/>
      <c r="F100" s="232"/>
    </row>
    <row r="101" spans="1:6" ht="21" customHeight="1">
      <c r="A101" s="176" t="s">
        <v>407</v>
      </c>
      <c r="B101" s="177" t="s">
        <v>276</v>
      </c>
      <c r="C101" s="248"/>
      <c r="D101" s="248"/>
      <c r="E101" s="249"/>
      <c r="F101" s="232"/>
    </row>
    <row r="102" spans="1:6" ht="27" customHeight="1">
      <c r="A102" s="176" t="s">
        <v>408</v>
      </c>
      <c r="B102" s="177" t="s">
        <v>277</v>
      </c>
      <c r="C102" s="248"/>
      <c r="D102" s="248"/>
      <c r="E102" s="249"/>
      <c r="F102" s="232"/>
    </row>
    <row r="103" spans="1:6" ht="20.25" customHeight="1">
      <c r="A103" s="181"/>
      <c r="B103" s="182" t="s">
        <v>278</v>
      </c>
      <c r="C103" s="246">
        <f>SUM(C99:C102)</f>
        <v>0</v>
      </c>
      <c r="D103" s="246">
        <f>SUM(D99:D102)</f>
        <v>0</v>
      </c>
      <c r="E103" s="247">
        <f>SUM(E99:E102)</f>
        <v>0</v>
      </c>
      <c r="F103" s="233"/>
    </row>
    <row r="104" spans="1:6" ht="27" customHeight="1">
      <c r="A104" s="176">
        <v>246</v>
      </c>
      <c r="B104" s="177" t="s">
        <v>265</v>
      </c>
      <c r="C104" s="248"/>
      <c r="D104" s="248"/>
      <c r="E104" s="249"/>
      <c r="F104" s="232"/>
    </row>
    <row r="105" spans="1:6" ht="29.25" customHeight="1">
      <c r="A105" s="176">
        <v>247</v>
      </c>
      <c r="B105" s="177" t="s">
        <v>266</v>
      </c>
      <c r="C105" s="248"/>
      <c r="D105" s="248"/>
      <c r="E105" s="249"/>
      <c r="F105" s="232"/>
    </row>
    <row r="106" spans="1:6" ht="25.5" customHeight="1">
      <c r="A106" s="176">
        <v>249</v>
      </c>
      <c r="B106" s="177" t="s">
        <v>267</v>
      </c>
      <c r="C106" s="248"/>
      <c r="D106" s="248"/>
      <c r="E106" s="249"/>
      <c r="F106" s="232"/>
    </row>
    <row r="107" spans="1:6" ht="27.75" customHeight="1">
      <c r="A107" s="181"/>
      <c r="B107" s="190" t="s">
        <v>409</v>
      </c>
      <c r="C107" s="246">
        <f>SUM(C104:C106)</f>
        <v>0</v>
      </c>
      <c r="D107" s="246">
        <f>SUM(D104:D106)</f>
        <v>0</v>
      </c>
      <c r="E107" s="247">
        <f>SUM(E104:E106)</f>
        <v>0</v>
      </c>
      <c r="F107" s="233"/>
    </row>
    <row r="108" spans="1:6" ht="21" customHeight="1">
      <c r="A108" s="176" t="s">
        <v>413</v>
      </c>
      <c r="B108" s="177" t="s">
        <v>410</v>
      </c>
      <c r="C108" s="248"/>
      <c r="D108" s="248"/>
      <c r="E108" s="249"/>
      <c r="F108" s="232"/>
    </row>
    <row r="109" spans="1:6" ht="24.75" customHeight="1">
      <c r="A109" s="176" t="s">
        <v>414</v>
      </c>
      <c r="B109" s="177" t="s">
        <v>384</v>
      </c>
      <c r="C109" s="248"/>
      <c r="D109" s="248"/>
      <c r="E109" s="249"/>
      <c r="F109" s="232"/>
    </row>
    <row r="110" spans="1:6" ht="19.5" customHeight="1">
      <c r="A110" s="176" t="s">
        <v>415</v>
      </c>
      <c r="B110" s="177" t="s">
        <v>385</v>
      </c>
      <c r="C110" s="248"/>
      <c r="D110" s="248"/>
      <c r="E110" s="249"/>
      <c r="F110" s="232"/>
    </row>
    <row r="111" spans="1:6" ht="16.5" customHeight="1">
      <c r="A111" s="176" t="s">
        <v>416</v>
      </c>
      <c r="B111" s="177" t="s">
        <v>386</v>
      </c>
      <c r="C111" s="248"/>
      <c r="D111" s="248"/>
      <c r="E111" s="249"/>
      <c r="F111" s="232"/>
    </row>
    <row r="112" spans="1:6" ht="24.75" customHeight="1">
      <c r="A112" s="176"/>
      <c r="B112" s="182" t="s">
        <v>411</v>
      </c>
      <c r="C112" s="248">
        <f>SUM(C108:C111)</f>
        <v>0</v>
      </c>
      <c r="D112" s="248">
        <f>SUM(D108:D111)</f>
        <v>0</v>
      </c>
      <c r="E112" s="249">
        <f>SUM(E108:E111)</f>
        <v>0</v>
      </c>
      <c r="F112" s="233"/>
    </row>
    <row r="113" spans="1:6" ht="20.25" customHeight="1">
      <c r="A113" s="176"/>
      <c r="B113" s="182" t="s">
        <v>417</v>
      </c>
      <c r="C113" s="248">
        <f>C112+C107+C103+C98</f>
        <v>0</v>
      </c>
      <c r="D113" s="248">
        <f>D112+D107+D103+D98</f>
        <v>0</v>
      </c>
      <c r="E113" s="249">
        <f>E112+E107+E103+E98</f>
        <v>7861</v>
      </c>
      <c r="F113" s="233"/>
    </row>
    <row r="114" spans="1:6" ht="25.5" customHeight="1">
      <c r="A114" s="181"/>
      <c r="B114" s="182" t="s">
        <v>412</v>
      </c>
      <c r="C114" s="241">
        <f>C113+C90</f>
        <v>423</v>
      </c>
      <c r="D114" s="241">
        <f>D113+D90</f>
        <v>0</v>
      </c>
      <c r="E114" s="244">
        <f>E113+E90</f>
        <v>11295</v>
      </c>
      <c r="F114" s="235"/>
    </row>
    <row r="115" spans="1:6" ht="33" customHeight="1">
      <c r="A115" s="179" t="s">
        <v>422</v>
      </c>
      <c r="B115" s="202" t="s">
        <v>421</v>
      </c>
      <c r="C115" s="254"/>
      <c r="D115" s="254"/>
      <c r="E115" s="255"/>
      <c r="F115" s="236"/>
    </row>
    <row r="116" spans="1:6" ht="24" customHeight="1">
      <c r="A116" s="179" t="s">
        <v>423</v>
      </c>
      <c r="B116" s="202" t="s">
        <v>279</v>
      </c>
      <c r="C116" s="254"/>
      <c r="D116" s="254"/>
      <c r="E116" s="255"/>
      <c r="F116" s="236"/>
    </row>
    <row r="117" spans="1:6" ht="23.25" customHeight="1">
      <c r="A117" s="191"/>
      <c r="B117" s="204" t="s">
        <v>343</v>
      </c>
      <c r="C117" s="256">
        <f>SUM(C115:C116)</f>
        <v>0</v>
      </c>
      <c r="D117" s="256">
        <f>SUM(D115:D116)</f>
        <v>0</v>
      </c>
      <c r="E117" s="257">
        <f>SUM(E115:E116)</f>
        <v>0</v>
      </c>
      <c r="F117" s="237"/>
    </row>
    <row r="118" spans="1:6" ht="18.75">
      <c r="A118" s="179" t="s">
        <v>424</v>
      </c>
      <c r="B118" s="205" t="s">
        <v>420</v>
      </c>
      <c r="C118" s="258"/>
      <c r="D118" s="258"/>
      <c r="E118" s="259"/>
      <c r="F118" s="236"/>
    </row>
    <row r="119" spans="1:6" ht="19.5" customHeight="1">
      <c r="A119" s="179" t="s">
        <v>425</v>
      </c>
      <c r="B119" s="203" t="s">
        <v>280</v>
      </c>
      <c r="C119" s="254"/>
      <c r="D119" s="254"/>
      <c r="E119" s="255"/>
      <c r="F119" s="236"/>
    </row>
    <row r="120" spans="1:6" ht="21.75" customHeight="1">
      <c r="A120" s="179" t="s">
        <v>426</v>
      </c>
      <c r="B120" s="203" t="s">
        <v>281</v>
      </c>
      <c r="C120" s="254"/>
      <c r="D120" s="254"/>
      <c r="E120" s="255"/>
      <c r="F120" s="236"/>
    </row>
    <row r="121" spans="1:6" ht="24" customHeight="1">
      <c r="A121" s="179" t="s">
        <v>427</v>
      </c>
      <c r="B121" s="202" t="s">
        <v>418</v>
      </c>
      <c r="C121" s="254"/>
      <c r="D121" s="254"/>
      <c r="E121" s="255"/>
      <c r="F121" s="236"/>
    </row>
    <row r="122" spans="1:6" ht="18.75" customHeight="1">
      <c r="A122" s="179" t="s">
        <v>428</v>
      </c>
      <c r="B122" s="203" t="s">
        <v>282</v>
      </c>
      <c r="C122" s="254"/>
      <c r="D122" s="254"/>
      <c r="E122" s="255"/>
      <c r="F122" s="236"/>
    </row>
    <row r="123" spans="1:6" ht="24.75" customHeight="1">
      <c r="A123" s="179" t="s">
        <v>429</v>
      </c>
      <c r="B123" s="203" t="s">
        <v>283</v>
      </c>
      <c r="C123" s="254"/>
      <c r="D123" s="254"/>
      <c r="E123" s="255"/>
      <c r="F123" s="236"/>
    </row>
    <row r="124" spans="1:6" ht="18.75" customHeight="1">
      <c r="A124" s="191">
        <v>297</v>
      </c>
      <c r="B124" s="204" t="s">
        <v>419</v>
      </c>
      <c r="C124" s="256">
        <f>SUM(C118:C123)</f>
        <v>0</v>
      </c>
      <c r="D124" s="256">
        <f>SUM(D118:D123)</f>
        <v>0</v>
      </c>
      <c r="E124" s="257">
        <f>SUM(E118:E123)</f>
        <v>0</v>
      </c>
      <c r="F124" s="237"/>
    </row>
    <row r="125" spans="1:6" ht="18.75">
      <c r="A125" s="179" t="s">
        <v>430</v>
      </c>
      <c r="B125" s="205" t="s">
        <v>284</v>
      </c>
      <c r="C125" s="258"/>
      <c r="D125" s="258"/>
      <c r="E125" s="259"/>
      <c r="F125" s="236"/>
    </row>
    <row r="126" spans="1:6" ht="18.75">
      <c r="A126" s="179" t="s">
        <v>431</v>
      </c>
      <c r="B126" s="205" t="s">
        <v>285</v>
      </c>
      <c r="C126" s="258"/>
      <c r="D126" s="258"/>
      <c r="E126" s="259"/>
      <c r="F126" s="236"/>
    </row>
    <row r="127" spans="1:6" ht="18.75">
      <c r="A127" s="179">
        <v>5915</v>
      </c>
      <c r="B127" s="205" t="s">
        <v>286</v>
      </c>
      <c r="C127" s="258"/>
      <c r="D127" s="258"/>
      <c r="E127" s="259"/>
      <c r="F127" s="236"/>
    </row>
    <row r="128" spans="1:6" ht="18.75">
      <c r="A128" s="179">
        <v>5916</v>
      </c>
      <c r="B128" s="205" t="s">
        <v>287</v>
      </c>
      <c r="C128" s="258"/>
      <c r="D128" s="258"/>
      <c r="E128" s="259"/>
      <c r="F128" s="236"/>
    </row>
    <row r="129" spans="1:6" ht="18.75">
      <c r="A129" s="191"/>
      <c r="B129" s="206" t="s">
        <v>432</v>
      </c>
      <c r="C129" s="260">
        <f>SUM(C125:C128)</f>
        <v>0</v>
      </c>
      <c r="D129" s="260">
        <f>SUM(D125:D128)</f>
        <v>0</v>
      </c>
      <c r="E129" s="261">
        <f>SUM(E125:E128)</f>
        <v>0</v>
      </c>
      <c r="F129" s="237"/>
    </row>
    <row r="130" spans="1:6" ht="18.75">
      <c r="A130" s="191"/>
      <c r="B130" s="206" t="s">
        <v>433</v>
      </c>
      <c r="C130" s="260">
        <f>C117+C124+C129</f>
        <v>0</v>
      </c>
      <c r="D130" s="260"/>
      <c r="E130" s="261"/>
      <c r="F130" s="237"/>
    </row>
    <row r="131" spans="1:6" ht="18.75">
      <c r="A131" s="191"/>
      <c r="B131" s="182" t="s">
        <v>344</v>
      </c>
      <c r="C131" s="241">
        <f>C130+C114</f>
        <v>423</v>
      </c>
      <c r="D131" s="241">
        <f>D130+D114</f>
        <v>0</v>
      </c>
      <c r="E131" s="241">
        <f>E130+E114</f>
        <v>11295</v>
      </c>
      <c r="F131" s="235"/>
    </row>
    <row r="132" spans="5:6" ht="18.75">
      <c r="E132" s="262"/>
      <c r="F132" s="262"/>
    </row>
    <row r="133" spans="5:6" ht="18.75">
      <c r="E133" s="262"/>
      <c r="F133" s="262"/>
    </row>
    <row r="134" spans="5:6" ht="18.75">
      <c r="E134" s="262"/>
      <c r="F134" s="262"/>
    </row>
    <row r="135" spans="5:6" ht="18.75">
      <c r="E135" s="262"/>
      <c r="F135" s="262"/>
    </row>
    <row r="136" spans="5:6" ht="18.75">
      <c r="E136" s="262"/>
      <c r="F136" s="262"/>
    </row>
    <row r="137" spans="5:6" ht="18.75">
      <c r="E137" s="262"/>
      <c r="F137" s="262"/>
    </row>
    <row r="138" spans="5:6" ht="18.75">
      <c r="E138" s="262"/>
      <c r="F138" s="262"/>
    </row>
    <row r="139" spans="5:6" ht="18.75">
      <c r="E139" s="262"/>
      <c r="F139" s="262"/>
    </row>
    <row r="140" spans="5:6" ht="18.75">
      <c r="E140" s="262"/>
      <c r="F140" s="262"/>
    </row>
    <row r="141" spans="5:6" ht="18.75">
      <c r="E141" s="262"/>
      <c r="F141" s="262"/>
    </row>
    <row r="142" spans="5:6" ht="18.75">
      <c r="E142" s="262"/>
      <c r="F142" s="262"/>
    </row>
    <row r="143" spans="5:6" ht="18.75">
      <c r="E143" s="262"/>
      <c r="F143" s="262"/>
    </row>
    <row r="144" spans="5:6" ht="18.75">
      <c r="E144" s="262"/>
      <c r="F144" s="262"/>
    </row>
    <row r="145" spans="5:6" ht="18.75">
      <c r="E145" s="262"/>
      <c r="F145" s="262"/>
    </row>
    <row r="146" spans="5:6" ht="18.75">
      <c r="E146" s="262"/>
      <c r="F146" s="262"/>
    </row>
    <row r="147" spans="5:6" ht="18.75">
      <c r="E147" s="262"/>
      <c r="F147" s="262"/>
    </row>
    <row r="148" spans="5:6" ht="18.75">
      <c r="E148" s="262"/>
      <c r="F148" s="262"/>
    </row>
    <row r="149" spans="5:6" ht="18.75">
      <c r="E149" s="262"/>
      <c r="F149" s="262"/>
    </row>
    <row r="150" spans="5:6" ht="18.75">
      <c r="E150" s="262"/>
      <c r="F150" s="262"/>
    </row>
    <row r="151" spans="5:6" ht="18.75">
      <c r="E151" s="262"/>
      <c r="F151" s="262"/>
    </row>
    <row r="152" spans="5:6" ht="18.75">
      <c r="E152" s="262"/>
      <c r="F152" s="262"/>
    </row>
  </sheetData>
  <sheetProtection/>
  <printOptions/>
  <pageMargins left="0.7" right="0.7" top="0.75" bottom="0.75" header="0.3" footer="0.3"/>
  <pageSetup horizontalDpi="600" verticalDpi="600" orientation="portrait" paperSize="9" scale="64" r:id="rId1"/>
  <rowBreaks count="2" manualBreakCount="2">
    <brk id="59" max="8" man="1"/>
    <brk id="11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G10"/>
  <sheetViews>
    <sheetView view="pageBreakPreview" zoomScale="60" zoomScalePageLayoutView="0" workbookViewId="0" topLeftCell="A1">
      <selection activeCell="G5" sqref="G5"/>
    </sheetView>
  </sheetViews>
  <sheetFormatPr defaultColWidth="8.66015625" defaultRowHeight="18"/>
  <cols>
    <col min="1" max="1" width="10.25" style="14" bestFit="1" customWidth="1"/>
    <col min="2" max="2" width="34.41015625" style="14" customWidth="1"/>
    <col min="3" max="3" width="7.25" style="14" customWidth="1"/>
    <col min="4" max="4" width="6.58203125" style="14" customWidth="1"/>
    <col min="5" max="5" width="7.75" style="14" customWidth="1"/>
    <col min="6" max="6" width="11" style="14" customWidth="1"/>
    <col min="7" max="16384" width="8.91015625" style="14" customWidth="1"/>
  </cols>
  <sheetData>
    <row r="3" spans="1:7" ht="37.5">
      <c r="A3" s="32">
        <v>854234</v>
      </c>
      <c r="B3" s="32" t="s">
        <v>108</v>
      </c>
      <c r="C3" s="122" t="s">
        <v>142</v>
      </c>
      <c r="D3" s="151" t="s">
        <v>151</v>
      </c>
      <c r="E3" s="152" t="s">
        <v>183</v>
      </c>
      <c r="F3" s="152" t="s">
        <v>184</v>
      </c>
      <c r="G3" s="35" t="s">
        <v>182</v>
      </c>
    </row>
    <row r="4" spans="1:7" ht="18.75">
      <c r="A4" s="33" t="s">
        <v>102</v>
      </c>
      <c r="B4" s="33"/>
      <c r="C4" s="111"/>
      <c r="D4" s="33"/>
      <c r="E4" s="33"/>
      <c r="F4" s="33"/>
      <c r="G4" s="33"/>
    </row>
    <row r="5" spans="1:7" ht="18.75">
      <c r="A5" s="33">
        <v>583133</v>
      </c>
      <c r="B5" s="33" t="s">
        <v>75</v>
      </c>
      <c r="C5" s="33">
        <v>200</v>
      </c>
      <c r="D5" s="33">
        <v>230</v>
      </c>
      <c r="E5" s="33">
        <v>160</v>
      </c>
      <c r="F5" s="33">
        <v>160</v>
      </c>
      <c r="G5" s="33">
        <v>340</v>
      </c>
    </row>
    <row r="6" spans="1:7" ht="18.75">
      <c r="A6" s="33"/>
      <c r="B6" s="33"/>
      <c r="C6" s="33"/>
      <c r="D6" s="33"/>
      <c r="E6" s="33"/>
      <c r="F6" s="33"/>
      <c r="G6" s="33"/>
    </row>
    <row r="7" spans="1:7" ht="18.75">
      <c r="A7" s="33"/>
      <c r="B7" s="33"/>
      <c r="C7" s="33"/>
      <c r="D7" s="33"/>
      <c r="E7" s="33"/>
      <c r="F7" s="33"/>
      <c r="G7" s="33"/>
    </row>
    <row r="8" spans="1:7" ht="18.75">
      <c r="A8" s="33"/>
      <c r="B8" s="33"/>
      <c r="C8" s="33"/>
      <c r="D8" s="33"/>
      <c r="E8" s="33"/>
      <c r="F8" s="33"/>
      <c r="G8" s="33"/>
    </row>
    <row r="9" spans="1:7" ht="18.75">
      <c r="A9" s="33"/>
      <c r="B9" s="33"/>
      <c r="C9" s="33"/>
      <c r="D9" s="33"/>
      <c r="E9" s="33"/>
      <c r="F9" s="33"/>
      <c r="G9" s="33"/>
    </row>
    <row r="10" spans="1:7" ht="18.75">
      <c r="A10" s="33"/>
      <c r="B10" s="32" t="s">
        <v>67</v>
      </c>
      <c r="C10" s="32">
        <f>SUM(C5:C9)</f>
        <v>200</v>
      </c>
      <c r="D10" s="33">
        <f>SUM(D5:D9)</f>
        <v>230</v>
      </c>
      <c r="E10" s="33">
        <f>SUM(E5:E9)</f>
        <v>160</v>
      </c>
      <c r="F10" s="33">
        <f>SUM(F5:F9)</f>
        <v>160</v>
      </c>
      <c r="G10" s="33">
        <f>SUM(G5:G9)</f>
        <v>340</v>
      </c>
    </row>
  </sheetData>
  <sheetProtection/>
  <printOptions/>
  <pageMargins left="0.7" right="0.7" top="0.75" bottom="0.75" header="0.3" footer="0.3"/>
  <pageSetup horizontalDpi="300" verticalDpi="3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F131"/>
  <sheetViews>
    <sheetView view="pageBreakPreview" zoomScale="60" zoomScalePageLayoutView="0" workbookViewId="0" topLeftCell="A109">
      <selection activeCell="F69" sqref="F69"/>
    </sheetView>
  </sheetViews>
  <sheetFormatPr defaultColWidth="8.66015625" defaultRowHeight="18"/>
  <cols>
    <col min="2" max="2" width="37.66015625" style="0" customWidth="1"/>
    <col min="6" max="6" width="8.91015625" style="238" customWidth="1"/>
  </cols>
  <sheetData>
    <row r="1" spans="1:6" ht="18.75">
      <c r="A1" s="171"/>
      <c r="B1" s="199"/>
      <c r="C1" s="172"/>
      <c r="D1" s="172"/>
      <c r="E1" s="199"/>
      <c r="F1" s="229"/>
    </row>
    <row r="2" spans="1:6" ht="18.75">
      <c r="A2" s="173"/>
      <c r="B2" s="200" t="s">
        <v>288</v>
      </c>
      <c r="C2" s="174"/>
      <c r="D2" s="174"/>
      <c r="E2" s="200"/>
      <c r="F2" s="230"/>
    </row>
    <row r="3" spans="1:6" ht="18.75">
      <c r="A3" s="173">
        <v>854234</v>
      </c>
      <c r="B3" s="200" t="s">
        <v>445</v>
      </c>
      <c r="C3" s="174" t="s">
        <v>182</v>
      </c>
      <c r="D3" s="174" t="s">
        <v>289</v>
      </c>
      <c r="E3" s="200">
        <v>2016</v>
      </c>
      <c r="F3" s="230"/>
    </row>
    <row r="4" spans="1:6" ht="18.75">
      <c r="A4" s="173" t="s">
        <v>446</v>
      </c>
      <c r="B4" s="200"/>
      <c r="C4" s="174"/>
      <c r="D4" s="174"/>
      <c r="E4" s="200"/>
      <c r="F4" s="230"/>
    </row>
    <row r="5" spans="1:6" ht="18.75">
      <c r="A5" s="175" t="s">
        <v>230</v>
      </c>
      <c r="B5" s="201" t="s">
        <v>231</v>
      </c>
      <c r="C5" s="175"/>
      <c r="D5" s="175"/>
      <c r="E5" s="201"/>
      <c r="F5" s="231"/>
    </row>
    <row r="6" spans="1:6" ht="21" customHeight="1">
      <c r="A6" s="201" t="s">
        <v>290</v>
      </c>
      <c r="B6" s="177" t="s">
        <v>232</v>
      </c>
      <c r="C6" s="198"/>
      <c r="D6" s="198"/>
      <c r="E6" s="177"/>
      <c r="F6" s="232"/>
    </row>
    <row r="7" spans="1:6" ht="18.75" customHeight="1">
      <c r="A7" s="201" t="s">
        <v>291</v>
      </c>
      <c r="B7" s="177" t="s">
        <v>233</v>
      </c>
      <c r="C7" s="198"/>
      <c r="D7" s="198"/>
      <c r="E7" s="177"/>
      <c r="F7" s="232"/>
    </row>
    <row r="8" spans="1:6" ht="24.75" customHeight="1">
      <c r="A8" s="201" t="s">
        <v>292</v>
      </c>
      <c r="B8" s="177" t="s">
        <v>234</v>
      </c>
      <c r="C8" s="198"/>
      <c r="D8" s="198"/>
      <c r="E8" s="177"/>
      <c r="F8" s="232"/>
    </row>
    <row r="9" spans="1:6" ht="18.75" customHeight="1">
      <c r="A9" s="201" t="s">
        <v>293</v>
      </c>
      <c r="B9" s="177" t="s">
        <v>235</v>
      </c>
      <c r="C9" s="198"/>
      <c r="D9" s="198"/>
      <c r="E9" s="177"/>
      <c r="F9" s="232"/>
    </row>
    <row r="10" spans="1:6" ht="21" customHeight="1">
      <c r="A10" s="201" t="s">
        <v>294</v>
      </c>
      <c r="B10" s="177" t="s">
        <v>236</v>
      </c>
      <c r="C10" s="198"/>
      <c r="D10" s="198"/>
      <c r="E10" s="177"/>
      <c r="F10" s="232"/>
    </row>
    <row r="11" spans="1:6" ht="21" customHeight="1">
      <c r="A11" s="201" t="s">
        <v>295</v>
      </c>
      <c r="B11" s="177" t="s">
        <v>37</v>
      </c>
      <c r="C11" s="198"/>
      <c r="D11" s="198"/>
      <c r="E11" s="177"/>
      <c r="F11" s="232"/>
    </row>
    <row r="12" spans="1:6" ht="21" customHeight="1">
      <c r="A12" s="201" t="s">
        <v>296</v>
      </c>
      <c r="B12" s="177" t="s">
        <v>237</v>
      </c>
      <c r="C12" s="198"/>
      <c r="D12" s="198"/>
      <c r="E12" s="177"/>
      <c r="F12" s="232"/>
    </row>
    <row r="13" spans="1:6" ht="22.5" customHeight="1">
      <c r="A13" s="201" t="s">
        <v>297</v>
      </c>
      <c r="B13" s="177" t="s">
        <v>2</v>
      </c>
      <c r="C13" s="198"/>
      <c r="D13" s="198"/>
      <c r="E13" s="177"/>
      <c r="F13" s="232"/>
    </row>
    <row r="14" spans="1:6" ht="20.25" customHeight="1">
      <c r="A14" s="201" t="s">
        <v>298</v>
      </c>
      <c r="B14" s="177" t="s">
        <v>238</v>
      </c>
      <c r="C14" s="198"/>
      <c r="D14" s="198"/>
      <c r="E14" s="177"/>
      <c r="F14" s="232"/>
    </row>
    <row r="15" spans="1:6" ht="18" customHeight="1">
      <c r="A15" s="201" t="s">
        <v>299</v>
      </c>
      <c r="B15" s="177" t="s">
        <v>239</v>
      </c>
      <c r="C15" s="198"/>
      <c r="D15" s="198"/>
      <c r="E15" s="177"/>
      <c r="F15" s="232"/>
    </row>
    <row r="16" spans="1:6" ht="18.75" customHeight="1">
      <c r="A16" s="201" t="s">
        <v>300</v>
      </c>
      <c r="B16" s="177" t="s">
        <v>240</v>
      </c>
      <c r="C16" s="198"/>
      <c r="D16" s="198"/>
      <c r="E16" s="177"/>
      <c r="F16" s="232"/>
    </row>
    <row r="17" spans="1:6" ht="20.25" customHeight="1">
      <c r="A17" s="201" t="s">
        <v>301</v>
      </c>
      <c r="B17" s="177" t="s">
        <v>241</v>
      </c>
      <c r="C17" s="198"/>
      <c r="D17" s="198"/>
      <c r="E17" s="177"/>
      <c r="F17" s="232"/>
    </row>
    <row r="18" spans="1:6" ht="18.75" customHeight="1">
      <c r="A18" s="181"/>
      <c r="B18" s="182" t="s">
        <v>305</v>
      </c>
      <c r="C18" s="197">
        <f>SUM(C6:C17)</f>
        <v>0</v>
      </c>
      <c r="D18" s="197">
        <f>SUM(D6:D17)</f>
        <v>0</v>
      </c>
      <c r="E18" s="182">
        <f>SUM(E6:E17)</f>
        <v>0</v>
      </c>
      <c r="F18" s="233"/>
    </row>
    <row r="19" spans="1:6" ht="18.75" customHeight="1">
      <c r="A19" s="201" t="s">
        <v>302</v>
      </c>
      <c r="B19" s="177" t="s">
        <v>242</v>
      </c>
      <c r="C19" s="198"/>
      <c r="D19" s="198"/>
      <c r="E19" s="177"/>
      <c r="F19" s="232"/>
    </row>
    <row r="20" spans="1:6" ht="24.75" customHeight="1">
      <c r="A20" s="201" t="s">
        <v>303</v>
      </c>
      <c r="B20" s="177" t="s">
        <v>243</v>
      </c>
      <c r="C20" s="198"/>
      <c r="D20" s="198"/>
      <c r="E20" s="177"/>
      <c r="F20" s="232"/>
    </row>
    <row r="21" spans="1:6" ht="20.25" customHeight="1">
      <c r="A21" s="201" t="s">
        <v>306</v>
      </c>
      <c r="B21" s="177" t="s">
        <v>17</v>
      </c>
      <c r="C21" s="198"/>
      <c r="D21" s="198"/>
      <c r="E21" s="177"/>
      <c r="F21" s="232"/>
    </row>
    <row r="22" spans="1:6" ht="17.25" customHeight="1">
      <c r="A22" s="201" t="s">
        <v>304</v>
      </c>
      <c r="B22" s="177" t="s">
        <v>244</v>
      </c>
      <c r="C22" s="198"/>
      <c r="D22" s="198"/>
      <c r="E22" s="177"/>
      <c r="F22" s="232"/>
    </row>
    <row r="23" spans="1:6" ht="18.75" customHeight="1">
      <c r="A23" s="181"/>
      <c r="B23" s="182" t="s">
        <v>307</v>
      </c>
      <c r="C23" s="197">
        <f>SUM(C19:C22)</f>
        <v>0</v>
      </c>
      <c r="D23" s="197">
        <f>SUM(D19:D22)</f>
        <v>0</v>
      </c>
      <c r="E23" s="182">
        <f>SUM(E19:E22)</f>
        <v>0</v>
      </c>
      <c r="F23" s="233"/>
    </row>
    <row r="24" spans="1:6" ht="18.75" customHeight="1">
      <c r="A24" s="181"/>
      <c r="B24" s="182" t="s">
        <v>308</v>
      </c>
      <c r="C24" s="197">
        <f>C23+C18</f>
        <v>0</v>
      </c>
      <c r="D24" s="197">
        <f>D23+D18</f>
        <v>0</v>
      </c>
      <c r="E24" s="182">
        <f>E23+E18</f>
        <v>0</v>
      </c>
      <c r="F24" s="233"/>
    </row>
    <row r="25" spans="1:6" ht="18.75" customHeight="1">
      <c r="A25" s="201" t="s">
        <v>319</v>
      </c>
      <c r="B25" s="180" t="s">
        <v>309</v>
      </c>
      <c r="C25" s="212"/>
      <c r="D25" s="212"/>
      <c r="E25" s="180"/>
      <c r="F25" s="232"/>
    </row>
    <row r="26" spans="1:6" ht="18.75" customHeight="1">
      <c r="A26" s="201" t="s">
        <v>321</v>
      </c>
      <c r="B26" s="180" t="s">
        <v>310</v>
      </c>
      <c r="C26" s="212"/>
      <c r="D26" s="212"/>
      <c r="E26" s="180"/>
      <c r="F26" s="232"/>
    </row>
    <row r="27" spans="1:6" ht="18" customHeight="1">
      <c r="A27" s="201" t="s">
        <v>320</v>
      </c>
      <c r="B27" s="180" t="s">
        <v>311</v>
      </c>
      <c r="C27" s="212"/>
      <c r="D27" s="212"/>
      <c r="E27" s="180"/>
      <c r="F27" s="232"/>
    </row>
    <row r="28" spans="1:6" ht="18.75" customHeight="1">
      <c r="A28" s="176">
        <v>5215</v>
      </c>
      <c r="B28" s="180" t="s">
        <v>312</v>
      </c>
      <c r="C28" s="212"/>
      <c r="D28" s="212"/>
      <c r="E28" s="180"/>
      <c r="F28" s="232"/>
    </row>
    <row r="29" spans="1:6" ht="18.75" customHeight="1">
      <c r="A29" s="176">
        <v>5216</v>
      </c>
      <c r="B29" s="180" t="s">
        <v>313</v>
      </c>
      <c r="C29" s="212"/>
      <c r="D29" s="212"/>
      <c r="E29" s="180"/>
      <c r="F29" s="232"/>
    </row>
    <row r="30" spans="1:6" ht="16.5" customHeight="1">
      <c r="A30" s="201" t="s">
        <v>322</v>
      </c>
      <c r="B30" s="180" t="s">
        <v>314</v>
      </c>
      <c r="C30" s="212"/>
      <c r="D30" s="212"/>
      <c r="E30" s="180"/>
      <c r="F30" s="232"/>
    </row>
    <row r="31" spans="1:6" ht="28.5" customHeight="1">
      <c r="A31" s="181"/>
      <c r="B31" s="182" t="s">
        <v>434</v>
      </c>
      <c r="C31" s="216">
        <f>SUM(C25:C30)</f>
        <v>0</v>
      </c>
      <c r="D31" s="216">
        <f>SUM(D25:D30)</f>
        <v>0</v>
      </c>
      <c r="E31" s="227">
        <f>SUM(E25:E30)</f>
        <v>0</v>
      </c>
      <c r="F31" s="233"/>
    </row>
    <row r="32" spans="1:6" ht="19.5" customHeight="1">
      <c r="A32" s="201" t="s">
        <v>323</v>
      </c>
      <c r="B32" s="177" t="s">
        <v>246</v>
      </c>
      <c r="C32" s="198"/>
      <c r="D32" s="198"/>
      <c r="E32" s="177"/>
      <c r="F32" s="232"/>
    </row>
    <row r="33" spans="1:6" ht="20.25" customHeight="1">
      <c r="A33" s="201" t="s">
        <v>324</v>
      </c>
      <c r="B33" s="177" t="s">
        <v>247</v>
      </c>
      <c r="C33" s="198"/>
      <c r="D33" s="198"/>
      <c r="E33" s="177"/>
      <c r="F33" s="232"/>
    </row>
    <row r="34" spans="1:6" ht="18.75" customHeight="1">
      <c r="A34" s="181"/>
      <c r="B34" s="182" t="s">
        <v>315</v>
      </c>
      <c r="C34" s="197">
        <f>SUM(C32:C33)</f>
        <v>0</v>
      </c>
      <c r="D34" s="197">
        <f>SUM(D32:D33)</f>
        <v>0</v>
      </c>
      <c r="E34" s="182">
        <f>SUM(E32:E33)</f>
        <v>0</v>
      </c>
      <c r="F34" s="233"/>
    </row>
    <row r="35" spans="1:6" ht="18" customHeight="1">
      <c r="A35" s="201" t="s">
        <v>325</v>
      </c>
      <c r="B35" s="177" t="s">
        <v>248</v>
      </c>
      <c r="C35" s="198"/>
      <c r="D35" s="198"/>
      <c r="E35" s="177"/>
      <c r="F35" s="232"/>
    </row>
    <row r="36" spans="1:6" ht="21" customHeight="1">
      <c r="A36" s="201" t="s">
        <v>326</v>
      </c>
      <c r="B36" s="177" t="s">
        <v>249</v>
      </c>
      <c r="C36" s="198"/>
      <c r="D36" s="198"/>
      <c r="E36" s="177"/>
      <c r="F36" s="232"/>
    </row>
    <row r="37" spans="1:6" ht="21.75" customHeight="1">
      <c r="A37" s="181"/>
      <c r="B37" s="182" t="s">
        <v>316</v>
      </c>
      <c r="C37" s="197">
        <f>SUM(C35:C36)</f>
        <v>0</v>
      </c>
      <c r="D37" s="197">
        <f>SUM(D35:D36)</f>
        <v>0</v>
      </c>
      <c r="E37" s="182">
        <f>SUM(E35:E36)</f>
        <v>0</v>
      </c>
      <c r="F37" s="233"/>
    </row>
    <row r="38" spans="1:6" ht="18" customHeight="1">
      <c r="A38" s="201" t="s">
        <v>327</v>
      </c>
      <c r="B38" s="177" t="s">
        <v>250</v>
      </c>
      <c r="C38" s="198"/>
      <c r="D38" s="198"/>
      <c r="E38" s="177"/>
      <c r="F38" s="232"/>
    </row>
    <row r="39" spans="1:6" ht="16.5" customHeight="1">
      <c r="A39" s="201" t="s">
        <v>328</v>
      </c>
      <c r="B39" s="177" t="s">
        <v>251</v>
      </c>
      <c r="C39" s="198"/>
      <c r="D39" s="198"/>
      <c r="E39" s="177"/>
      <c r="F39" s="232"/>
    </row>
    <row r="40" spans="1:6" ht="18.75" customHeight="1">
      <c r="A40" s="201" t="s">
        <v>329</v>
      </c>
      <c r="B40" s="177" t="s">
        <v>317</v>
      </c>
      <c r="C40" s="198"/>
      <c r="D40" s="198"/>
      <c r="E40" s="177"/>
      <c r="F40" s="232"/>
    </row>
    <row r="41" spans="1:6" ht="18.75" customHeight="1">
      <c r="A41" s="201" t="s">
        <v>330</v>
      </c>
      <c r="B41" s="177" t="s">
        <v>331</v>
      </c>
      <c r="C41" s="198"/>
      <c r="D41" s="198"/>
      <c r="E41" s="177"/>
      <c r="F41" s="232"/>
    </row>
    <row r="42" spans="1:6" ht="18" customHeight="1">
      <c r="A42" s="201" t="s">
        <v>332</v>
      </c>
      <c r="B42" s="177" t="s">
        <v>333</v>
      </c>
      <c r="C42" s="198"/>
      <c r="D42" s="198"/>
      <c r="E42" s="177"/>
      <c r="F42" s="232"/>
    </row>
    <row r="43" spans="1:6" ht="20.25" customHeight="1">
      <c r="A43" s="200"/>
      <c r="B43" s="182" t="s">
        <v>357</v>
      </c>
      <c r="C43" s="197">
        <f>SUM(C41:C42)</f>
        <v>0</v>
      </c>
      <c r="D43" s="197">
        <f>SUM(D41:D42)</f>
        <v>0</v>
      </c>
      <c r="E43" s="182">
        <f>SUM(E41:E42)</f>
        <v>0</v>
      </c>
      <c r="F43" s="233"/>
    </row>
    <row r="44" spans="1:6" ht="20.25" customHeight="1">
      <c r="A44" s="200" t="s">
        <v>334</v>
      </c>
      <c r="B44" s="218" t="s">
        <v>358</v>
      </c>
      <c r="C44" s="219"/>
      <c r="D44" s="219"/>
      <c r="E44" s="218"/>
      <c r="F44" s="233"/>
    </row>
    <row r="45" spans="1:6" ht="20.25" customHeight="1">
      <c r="A45" s="200" t="s">
        <v>335</v>
      </c>
      <c r="B45" s="182" t="s">
        <v>252</v>
      </c>
      <c r="C45" s="197"/>
      <c r="D45" s="197"/>
      <c r="E45" s="182"/>
      <c r="F45" s="233"/>
    </row>
    <row r="46" spans="1:6" ht="18.75" customHeight="1">
      <c r="A46" s="201">
        <v>533711</v>
      </c>
      <c r="B46" s="177" t="s">
        <v>351</v>
      </c>
      <c r="C46" s="198"/>
      <c r="D46" s="198"/>
      <c r="E46" s="177"/>
      <c r="F46" s="232"/>
    </row>
    <row r="47" spans="1:6" ht="18.75" customHeight="1">
      <c r="A47" s="201" t="s">
        <v>354</v>
      </c>
      <c r="B47" s="177" t="s">
        <v>352</v>
      </c>
      <c r="C47" s="198"/>
      <c r="D47" s="198"/>
      <c r="E47" s="177"/>
      <c r="F47" s="232"/>
    </row>
    <row r="48" spans="1:6" ht="18.75" customHeight="1">
      <c r="A48" s="201" t="s">
        <v>355</v>
      </c>
      <c r="B48" s="177" t="s">
        <v>356</v>
      </c>
      <c r="C48" s="198"/>
      <c r="D48" s="198"/>
      <c r="E48" s="177"/>
      <c r="F48" s="232"/>
    </row>
    <row r="49" spans="1:6" ht="18" customHeight="1">
      <c r="A49" s="201" t="s">
        <v>359</v>
      </c>
      <c r="B49" s="177" t="s">
        <v>353</v>
      </c>
      <c r="C49" s="198"/>
      <c r="D49" s="198"/>
      <c r="E49" s="177"/>
      <c r="F49" s="232"/>
    </row>
    <row r="50" spans="1:6" ht="18" customHeight="1">
      <c r="A50" s="181"/>
      <c r="B50" s="182" t="s">
        <v>360</v>
      </c>
      <c r="C50" s="197">
        <f>SUM(C46:C49)</f>
        <v>0</v>
      </c>
      <c r="D50" s="197">
        <f>SUM(D46:D49)</f>
        <v>0</v>
      </c>
      <c r="E50" s="182">
        <f>SUM(E46:E49)</f>
        <v>0</v>
      </c>
      <c r="F50" s="233"/>
    </row>
    <row r="51" spans="1:6" ht="18.75" customHeight="1">
      <c r="A51" s="201" t="s">
        <v>336</v>
      </c>
      <c r="B51" s="177" t="s">
        <v>253</v>
      </c>
      <c r="C51" s="198"/>
      <c r="D51" s="198"/>
      <c r="E51" s="177"/>
      <c r="F51" s="232"/>
    </row>
    <row r="52" spans="1:6" ht="18.75" customHeight="1">
      <c r="A52" s="201" t="s">
        <v>337</v>
      </c>
      <c r="B52" s="177" t="s">
        <v>254</v>
      </c>
      <c r="C52" s="198"/>
      <c r="D52" s="198"/>
      <c r="E52" s="177"/>
      <c r="F52" s="232"/>
    </row>
    <row r="53" spans="1:6" ht="18.75" customHeight="1">
      <c r="A53" s="181"/>
      <c r="B53" s="182" t="s">
        <v>318</v>
      </c>
      <c r="C53" s="197">
        <f>SUM(C51:C52)</f>
        <v>0</v>
      </c>
      <c r="D53" s="197">
        <f>SUM(D51:D52)</f>
        <v>0</v>
      </c>
      <c r="E53" s="182">
        <f>SUM(E51:E52)</f>
        <v>0</v>
      </c>
      <c r="F53" s="233"/>
    </row>
    <row r="54" spans="1:6" ht="21.75" customHeight="1">
      <c r="A54" s="176" t="s">
        <v>345</v>
      </c>
      <c r="B54" s="177" t="s">
        <v>255</v>
      </c>
      <c r="C54" s="198"/>
      <c r="D54" s="198"/>
      <c r="E54" s="177"/>
      <c r="F54" s="232"/>
    </row>
    <row r="55" spans="1:6" ht="18.75" customHeight="1">
      <c r="A55" s="176">
        <v>36423</v>
      </c>
      <c r="B55" s="177" t="s">
        <v>256</v>
      </c>
      <c r="C55" s="198"/>
      <c r="D55" s="198"/>
      <c r="E55" s="177"/>
      <c r="F55" s="232"/>
    </row>
    <row r="56" spans="1:6" ht="18.75" customHeight="1">
      <c r="A56" s="176" t="s">
        <v>347</v>
      </c>
      <c r="B56" s="177" t="s">
        <v>346</v>
      </c>
      <c r="C56" s="198"/>
      <c r="D56" s="198"/>
      <c r="E56" s="177"/>
      <c r="F56" s="232"/>
    </row>
    <row r="57" spans="1:6" ht="20.25" customHeight="1">
      <c r="A57" s="176" t="s">
        <v>348</v>
      </c>
      <c r="B57" s="177" t="s">
        <v>257</v>
      </c>
      <c r="C57" s="198"/>
      <c r="D57" s="198"/>
      <c r="E57" s="177"/>
      <c r="F57" s="232"/>
    </row>
    <row r="58" spans="1:6" ht="20.25" customHeight="1">
      <c r="A58" s="176" t="s">
        <v>349</v>
      </c>
      <c r="B58" s="177" t="s">
        <v>258</v>
      </c>
      <c r="C58" s="198"/>
      <c r="D58" s="198"/>
      <c r="E58" s="177"/>
      <c r="F58" s="232"/>
    </row>
    <row r="59" spans="1:6" ht="18" customHeight="1">
      <c r="A59" s="181"/>
      <c r="B59" s="182" t="s">
        <v>350</v>
      </c>
      <c r="C59" s="197">
        <f>SUM(C54:C58)</f>
        <v>0</v>
      </c>
      <c r="D59" s="197">
        <f>SUM(D54:D58)</f>
        <v>0</v>
      </c>
      <c r="E59" s="182">
        <f>SUM(E54:E58)</f>
        <v>0</v>
      </c>
      <c r="F59" s="233"/>
    </row>
    <row r="60" spans="1:6" ht="18.75" customHeight="1">
      <c r="A60" s="181"/>
      <c r="B60" s="182" t="s">
        <v>197</v>
      </c>
      <c r="C60" s="197">
        <f>C59+C53+C50+C37+C34</f>
        <v>0</v>
      </c>
      <c r="D60" s="197">
        <f>D59+D53+D50+D37+D34</f>
        <v>0</v>
      </c>
      <c r="E60" s="182">
        <f>E59+E53+E50+E37+E34</f>
        <v>0</v>
      </c>
      <c r="F60" s="233"/>
    </row>
    <row r="61" spans="1:6" ht="18.75">
      <c r="A61" s="176" t="s">
        <v>361</v>
      </c>
      <c r="B61" s="186" t="s">
        <v>435</v>
      </c>
      <c r="C61" s="213"/>
      <c r="D61" s="213"/>
      <c r="E61" s="186"/>
      <c r="F61" s="232"/>
    </row>
    <row r="62" spans="1:6" ht="19.5" customHeight="1">
      <c r="A62" s="176" t="s">
        <v>362</v>
      </c>
      <c r="B62" s="187" t="s">
        <v>436</v>
      </c>
      <c r="C62" s="214"/>
      <c r="D62" s="214"/>
      <c r="E62" s="187"/>
      <c r="F62" s="232"/>
    </row>
    <row r="63" spans="1:6" ht="28.5" customHeight="1">
      <c r="A63" s="181"/>
      <c r="B63" s="222" t="s">
        <v>338</v>
      </c>
      <c r="C63" s="223">
        <f>SUM(C61:C62)</f>
        <v>0</v>
      </c>
      <c r="D63" s="223">
        <f>SUM(D61:D62)</f>
        <v>0</v>
      </c>
      <c r="E63" s="222">
        <f>SUM(E61:E62)</f>
        <v>0</v>
      </c>
      <c r="F63" s="234"/>
    </row>
    <row r="64" spans="1:6" ht="18" customHeight="1">
      <c r="A64" s="176" t="s">
        <v>363</v>
      </c>
      <c r="B64" s="187" t="s">
        <v>365</v>
      </c>
      <c r="C64" s="214"/>
      <c r="D64" s="214"/>
      <c r="E64" s="187"/>
      <c r="F64" s="232"/>
    </row>
    <row r="65" spans="1:6" ht="20.25" customHeight="1">
      <c r="A65" s="176"/>
      <c r="B65" s="187" t="s">
        <v>437</v>
      </c>
      <c r="C65" s="214"/>
      <c r="D65" s="214"/>
      <c r="E65" s="187"/>
      <c r="F65" s="232"/>
    </row>
    <row r="66" spans="1:6" ht="23.25" customHeight="1">
      <c r="A66" s="181"/>
      <c r="B66" s="188" t="s">
        <v>260</v>
      </c>
      <c r="C66" s="189">
        <f>SUM(C64:C65)</f>
        <v>0</v>
      </c>
      <c r="D66" s="189">
        <f>SUM(D64:D65)</f>
        <v>0</v>
      </c>
      <c r="E66" s="188">
        <f>SUM(E64:E65)</f>
        <v>0</v>
      </c>
      <c r="F66" s="234"/>
    </row>
    <row r="67" spans="1:6" ht="19.5" customHeight="1">
      <c r="A67" s="176" t="s">
        <v>371</v>
      </c>
      <c r="B67" s="188" t="s">
        <v>445</v>
      </c>
      <c r="C67" s="213">
        <v>340</v>
      </c>
      <c r="D67" s="213">
        <v>320</v>
      </c>
      <c r="E67" s="186">
        <v>330</v>
      </c>
      <c r="F67" s="232" t="s">
        <v>464</v>
      </c>
    </row>
    <row r="68" spans="1:6" ht="23.25" customHeight="1">
      <c r="A68" s="176" t="s">
        <v>374</v>
      </c>
      <c r="B68" s="187" t="s">
        <v>367</v>
      </c>
      <c r="C68" s="214"/>
      <c r="D68" s="214"/>
      <c r="E68" s="187"/>
      <c r="F68" s="232"/>
    </row>
    <row r="69" spans="1:6" ht="18" customHeight="1">
      <c r="A69" s="176" t="s">
        <v>375</v>
      </c>
      <c r="B69" s="187" t="s">
        <v>368</v>
      </c>
      <c r="C69" s="214"/>
      <c r="D69" s="214"/>
      <c r="E69" s="187"/>
      <c r="F69" s="232"/>
    </row>
    <row r="70" spans="1:6" ht="23.25" customHeight="1">
      <c r="A70" s="176"/>
      <c r="B70" s="187" t="s">
        <v>369</v>
      </c>
      <c r="C70" s="214"/>
      <c r="D70" s="214"/>
      <c r="E70" s="187"/>
      <c r="F70" s="232"/>
    </row>
    <row r="71" spans="1:6" ht="24.75" customHeight="1">
      <c r="A71" s="176" t="s">
        <v>373</v>
      </c>
      <c r="B71" s="187" t="s">
        <v>372</v>
      </c>
      <c r="C71" s="214"/>
      <c r="D71" s="214"/>
      <c r="E71" s="187"/>
      <c r="F71" s="232"/>
    </row>
    <row r="72" spans="1:6" ht="18.75" customHeight="1">
      <c r="A72" s="176" t="s">
        <v>376</v>
      </c>
      <c r="B72" s="187" t="s">
        <v>370</v>
      </c>
      <c r="C72" s="214"/>
      <c r="D72" s="214"/>
      <c r="E72" s="187"/>
      <c r="F72" s="232"/>
    </row>
    <row r="73" spans="1:6" ht="19.5" customHeight="1">
      <c r="A73" s="181"/>
      <c r="B73" s="222" t="s">
        <v>364</v>
      </c>
      <c r="C73" s="223">
        <f>SUM(C68:C72)</f>
        <v>0</v>
      </c>
      <c r="D73" s="223">
        <f>SUM(D68:D72)</f>
        <v>0</v>
      </c>
      <c r="E73" s="222">
        <f>SUM(E68:E72)</f>
        <v>0</v>
      </c>
      <c r="F73" s="233"/>
    </row>
    <row r="74" spans="1:6" ht="17.25" customHeight="1">
      <c r="A74" s="181"/>
      <c r="B74" s="188" t="s">
        <v>341</v>
      </c>
      <c r="C74" s="189">
        <f>C73+C67+C66+C63</f>
        <v>340</v>
      </c>
      <c r="D74" s="189">
        <f>D73+D67+D66+D63</f>
        <v>320</v>
      </c>
      <c r="E74" s="188">
        <f>E73+E67+E66+E63</f>
        <v>330</v>
      </c>
      <c r="F74" s="233"/>
    </row>
    <row r="75" spans="1:6" ht="25.5" customHeight="1">
      <c r="A75" s="176" t="s">
        <v>378</v>
      </c>
      <c r="B75" s="186" t="s">
        <v>261</v>
      </c>
      <c r="C75" s="213"/>
      <c r="D75" s="213"/>
      <c r="E75" s="186"/>
      <c r="F75" s="232"/>
    </row>
    <row r="76" spans="1:6" ht="23.25" customHeight="1">
      <c r="A76" s="176" t="s">
        <v>377</v>
      </c>
      <c r="B76" s="186" t="s">
        <v>262</v>
      </c>
      <c r="C76" s="213"/>
      <c r="D76" s="213"/>
      <c r="E76" s="186"/>
      <c r="F76" s="232"/>
    </row>
    <row r="77" spans="1:6" ht="18.75" customHeight="1">
      <c r="A77" s="176" t="s">
        <v>379</v>
      </c>
      <c r="B77" s="186" t="s">
        <v>263</v>
      </c>
      <c r="C77" s="213"/>
      <c r="D77" s="213"/>
      <c r="E77" s="186"/>
      <c r="F77" s="232"/>
    </row>
    <row r="78" spans="1:6" ht="19.5" customHeight="1">
      <c r="A78" s="181"/>
      <c r="B78" s="188" t="s">
        <v>264</v>
      </c>
      <c r="C78" s="189">
        <f>SUM(C75:C77)</f>
        <v>0</v>
      </c>
      <c r="D78" s="189">
        <f>SUM(D75:D77)</f>
        <v>0</v>
      </c>
      <c r="E78" s="188">
        <f>SUM(E75:E77)</f>
        <v>0</v>
      </c>
      <c r="F78" s="233"/>
    </row>
    <row r="79" spans="1:6" ht="26.25" customHeight="1">
      <c r="A79" s="176" t="s">
        <v>389</v>
      </c>
      <c r="B79" s="187" t="s">
        <v>380</v>
      </c>
      <c r="C79" s="214"/>
      <c r="D79" s="214"/>
      <c r="E79" s="187"/>
      <c r="F79" s="232"/>
    </row>
    <row r="80" spans="1:6" ht="22.5" customHeight="1">
      <c r="A80" s="176" t="s">
        <v>390</v>
      </c>
      <c r="B80" s="187" t="s">
        <v>381</v>
      </c>
      <c r="C80" s="214"/>
      <c r="D80" s="214"/>
      <c r="E80" s="187"/>
      <c r="F80" s="232"/>
    </row>
    <row r="81" spans="1:6" ht="21" customHeight="1">
      <c r="A81" s="176" t="s">
        <v>391</v>
      </c>
      <c r="B81" s="187" t="s">
        <v>382</v>
      </c>
      <c r="C81" s="214"/>
      <c r="D81" s="214"/>
      <c r="E81" s="187"/>
      <c r="F81" s="232"/>
    </row>
    <row r="82" spans="1:6" ht="24.75" customHeight="1">
      <c r="A82" s="181"/>
      <c r="B82" s="188" t="s">
        <v>383</v>
      </c>
      <c r="C82" s="189">
        <f>SUM(C79:C80)</f>
        <v>0</v>
      </c>
      <c r="D82" s="189">
        <f>SUM(D79:D80)</f>
        <v>0</v>
      </c>
      <c r="E82" s="188">
        <f>SUM(E79:E80)</f>
        <v>0</v>
      </c>
      <c r="F82" s="233"/>
    </row>
    <row r="83" spans="1:6" ht="21" customHeight="1">
      <c r="A83" s="176" t="s">
        <v>393</v>
      </c>
      <c r="B83" s="177" t="s">
        <v>392</v>
      </c>
      <c r="C83" s="198"/>
      <c r="D83" s="198"/>
      <c r="E83" s="177"/>
      <c r="F83" s="232"/>
    </row>
    <row r="84" spans="1:6" ht="19.5" customHeight="1">
      <c r="A84" s="176" t="s">
        <v>394</v>
      </c>
      <c r="B84" s="177" t="s">
        <v>384</v>
      </c>
      <c r="C84" s="198"/>
      <c r="D84" s="198"/>
      <c r="E84" s="177"/>
      <c r="F84" s="232"/>
    </row>
    <row r="85" spans="1:6" ht="20.25" customHeight="1">
      <c r="A85" s="176" t="s">
        <v>395</v>
      </c>
      <c r="B85" s="177" t="s">
        <v>385</v>
      </c>
      <c r="C85" s="198"/>
      <c r="D85" s="198"/>
      <c r="E85" s="177"/>
      <c r="F85" s="232"/>
    </row>
    <row r="86" spans="1:6" ht="23.25" customHeight="1">
      <c r="A86" s="176" t="s">
        <v>396</v>
      </c>
      <c r="B86" s="177" t="s">
        <v>386</v>
      </c>
      <c r="C86" s="198"/>
      <c r="D86" s="198"/>
      <c r="E86" s="177"/>
      <c r="F86" s="232"/>
    </row>
    <row r="87" spans="1:6" ht="23.25" customHeight="1">
      <c r="A87" s="176"/>
      <c r="B87" s="182" t="s">
        <v>387</v>
      </c>
      <c r="C87" s="198">
        <f>SUM(C83:C86)</f>
        <v>0</v>
      </c>
      <c r="D87" s="198">
        <f>SUM(D83:D86)</f>
        <v>0</v>
      </c>
      <c r="E87" s="177">
        <f>SUM(E83:E86)</f>
        <v>0</v>
      </c>
      <c r="F87" s="232"/>
    </row>
    <row r="88" spans="1:6" ht="18.75">
      <c r="A88" s="176" t="s">
        <v>397</v>
      </c>
      <c r="B88" s="182" t="s">
        <v>268</v>
      </c>
      <c r="C88" s="198"/>
      <c r="D88" s="198"/>
      <c r="E88" s="177"/>
      <c r="F88" s="232"/>
    </row>
    <row r="89" spans="1:6" ht="18.75" customHeight="1">
      <c r="A89" s="181"/>
      <c r="B89" s="190" t="s">
        <v>388</v>
      </c>
      <c r="C89" s="167">
        <f>C88+C87+C82</f>
        <v>0</v>
      </c>
      <c r="D89" s="167">
        <f>D88+D87+D82</f>
        <v>0</v>
      </c>
      <c r="E89" s="190">
        <f>E88+E87+E82</f>
        <v>0</v>
      </c>
      <c r="F89" s="233"/>
    </row>
    <row r="90" spans="1:6" ht="19.5" customHeight="1">
      <c r="A90" s="181"/>
      <c r="B90" s="190" t="s">
        <v>30</v>
      </c>
      <c r="C90" s="225">
        <f>C78+C74+C60+C31+C24</f>
        <v>340</v>
      </c>
      <c r="D90" s="225">
        <f>D78+D74+D60+D31+D24</f>
        <v>320</v>
      </c>
      <c r="E90" s="228">
        <f>E78+E74+E60+E31+E24</f>
        <v>330</v>
      </c>
      <c r="F90" s="233"/>
    </row>
    <row r="91" spans="1:6" ht="21.75" customHeight="1">
      <c r="A91" s="176" t="s">
        <v>398</v>
      </c>
      <c r="B91" s="177" t="s">
        <v>269</v>
      </c>
      <c r="C91" s="198"/>
      <c r="D91" s="198"/>
      <c r="E91" s="177"/>
      <c r="F91" s="232"/>
    </row>
    <row r="92" spans="1:6" ht="19.5" customHeight="1">
      <c r="A92" s="176" t="s">
        <v>399</v>
      </c>
      <c r="B92" s="177" t="s">
        <v>400</v>
      </c>
      <c r="C92" s="198"/>
      <c r="D92" s="198"/>
      <c r="E92" s="177"/>
      <c r="F92" s="232"/>
    </row>
    <row r="93" spans="1:6" ht="18.75" customHeight="1">
      <c r="A93" s="176"/>
      <c r="B93" s="177" t="s">
        <v>270</v>
      </c>
      <c r="C93" s="198"/>
      <c r="D93" s="198"/>
      <c r="E93" s="177"/>
      <c r="F93" s="232"/>
    </row>
    <row r="94" spans="1:6" ht="21" customHeight="1">
      <c r="A94" s="176" t="s">
        <v>401</v>
      </c>
      <c r="B94" s="177" t="s">
        <v>271</v>
      </c>
      <c r="C94" s="198"/>
      <c r="D94" s="198"/>
      <c r="E94" s="177"/>
      <c r="F94" s="232"/>
    </row>
    <row r="95" spans="1:6" ht="22.5" customHeight="1">
      <c r="A95" s="176" t="s">
        <v>402</v>
      </c>
      <c r="B95" s="177" t="s">
        <v>272</v>
      </c>
      <c r="C95" s="198"/>
      <c r="D95" s="198"/>
      <c r="E95" s="177"/>
      <c r="F95" s="232"/>
    </row>
    <row r="96" spans="1:6" ht="20.25" customHeight="1">
      <c r="A96" s="176" t="s">
        <v>402</v>
      </c>
      <c r="B96" s="177" t="s">
        <v>342</v>
      </c>
      <c r="C96" s="198"/>
      <c r="D96" s="198"/>
      <c r="E96" s="177"/>
      <c r="F96" s="232"/>
    </row>
    <row r="97" spans="1:6" ht="24.75" customHeight="1">
      <c r="A97" s="176" t="s">
        <v>403</v>
      </c>
      <c r="B97" s="177" t="s">
        <v>273</v>
      </c>
      <c r="C97" s="198"/>
      <c r="D97" s="198"/>
      <c r="E97" s="177"/>
      <c r="F97" s="232"/>
    </row>
    <row r="98" spans="1:6" ht="20.25" customHeight="1">
      <c r="A98" s="181"/>
      <c r="B98" s="182" t="s">
        <v>404</v>
      </c>
      <c r="C98" s="197">
        <f>SUM(C91:C96)</f>
        <v>0</v>
      </c>
      <c r="D98" s="197">
        <f>SUM(D91:D96)</f>
        <v>0</v>
      </c>
      <c r="E98" s="182">
        <f>SUM(E91:E96)</f>
        <v>0</v>
      </c>
      <c r="F98" s="233"/>
    </row>
    <row r="99" spans="1:6" ht="18.75" customHeight="1">
      <c r="A99" s="176" t="s">
        <v>405</v>
      </c>
      <c r="B99" s="177" t="s">
        <v>274</v>
      </c>
      <c r="C99" s="198"/>
      <c r="D99" s="198"/>
      <c r="E99" s="177"/>
      <c r="F99" s="232"/>
    </row>
    <row r="100" spans="1:6" ht="18" customHeight="1">
      <c r="A100" s="176" t="s">
        <v>406</v>
      </c>
      <c r="B100" s="177" t="s">
        <v>275</v>
      </c>
      <c r="C100" s="198"/>
      <c r="D100" s="198"/>
      <c r="E100" s="177"/>
      <c r="F100" s="232"/>
    </row>
    <row r="101" spans="1:6" ht="21" customHeight="1">
      <c r="A101" s="176" t="s">
        <v>407</v>
      </c>
      <c r="B101" s="177" t="s">
        <v>276</v>
      </c>
      <c r="C101" s="198"/>
      <c r="D101" s="198"/>
      <c r="E101" s="177"/>
      <c r="F101" s="232"/>
    </row>
    <row r="102" spans="1:6" ht="27" customHeight="1">
      <c r="A102" s="176" t="s">
        <v>408</v>
      </c>
      <c r="B102" s="177" t="s">
        <v>277</v>
      </c>
      <c r="C102" s="198"/>
      <c r="D102" s="198"/>
      <c r="E102" s="177"/>
      <c r="F102" s="232"/>
    </row>
    <row r="103" spans="1:6" ht="20.25" customHeight="1">
      <c r="A103" s="181"/>
      <c r="B103" s="182" t="s">
        <v>278</v>
      </c>
      <c r="C103" s="197">
        <f>SUM(C99:C102)</f>
        <v>0</v>
      </c>
      <c r="D103" s="197">
        <f>SUM(D99:D102)</f>
        <v>0</v>
      </c>
      <c r="E103" s="182">
        <f>SUM(E99:E102)</f>
        <v>0</v>
      </c>
      <c r="F103" s="233"/>
    </row>
    <row r="104" spans="1:6" ht="27" customHeight="1">
      <c r="A104" s="176">
        <v>246</v>
      </c>
      <c r="B104" s="177" t="s">
        <v>265</v>
      </c>
      <c r="C104" s="198"/>
      <c r="D104" s="198"/>
      <c r="E104" s="177"/>
      <c r="F104" s="232"/>
    </row>
    <row r="105" spans="1:6" ht="29.25" customHeight="1">
      <c r="A105" s="176">
        <v>247</v>
      </c>
      <c r="B105" s="177" t="s">
        <v>266</v>
      </c>
      <c r="C105" s="198"/>
      <c r="D105" s="198"/>
      <c r="E105" s="177"/>
      <c r="F105" s="232"/>
    </row>
    <row r="106" spans="1:6" ht="25.5" customHeight="1">
      <c r="A106" s="176">
        <v>249</v>
      </c>
      <c r="B106" s="177" t="s">
        <v>267</v>
      </c>
      <c r="C106" s="198"/>
      <c r="D106" s="198"/>
      <c r="E106" s="177"/>
      <c r="F106" s="232"/>
    </row>
    <row r="107" spans="1:6" ht="27.75" customHeight="1">
      <c r="A107" s="181"/>
      <c r="B107" s="190" t="s">
        <v>409</v>
      </c>
      <c r="C107" s="167">
        <f>SUM(C104:C106)</f>
        <v>0</v>
      </c>
      <c r="D107" s="167">
        <f>SUM(D104:D106)</f>
        <v>0</v>
      </c>
      <c r="E107" s="190">
        <f>SUM(E104:E106)</f>
        <v>0</v>
      </c>
      <c r="F107" s="233"/>
    </row>
    <row r="108" spans="1:6" ht="21" customHeight="1">
      <c r="A108" s="176" t="s">
        <v>413</v>
      </c>
      <c r="B108" s="177" t="s">
        <v>410</v>
      </c>
      <c r="C108" s="198"/>
      <c r="D108" s="198"/>
      <c r="E108" s="177"/>
      <c r="F108" s="232"/>
    </row>
    <row r="109" spans="1:6" ht="24.75" customHeight="1">
      <c r="A109" s="176" t="s">
        <v>414</v>
      </c>
      <c r="B109" s="177" t="s">
        <v>384</v>
      </c>
      <c r="C109" s="198"/>
      <c r="D109" s="198"/>
      <c r="E109" s="177"/>
      <c r="F109" s="232"/>
    </row>
    <row r="110" spans="1:6" ht="19.5" customHeight="1">
      <c r="A110" s="176" t="s">
        <v>415</v>
      </c>
      <c r="B110" s="177" t="s">
        <v>385</v>
      </c>
      <c r="C110" s="198"/>
      <c r="D110" s="198"/>
      <c r="E110" s="177"/>
      <c r="F110" s="232"/>
    </row>
    <row r="111" spans="1:6" ht="16.5" customHeight="1">
      <c r="A111" s="176" t="s">
        <v>416</v>
      </c>
      <c r="B111" s="177" t="s">
        <v>386</v>
      </c>
      <c r="C111" s="198"/>
      <c r="D111" s="198"/>
      <c r="E111" s="177"/>
      <c r="F111" s="232"/>
    </row>
    <row r="112" spans="1:6" ht="24.75" customHeight="1">
      <c r="A112" s="176"/>
      <c r="B112" s="182" t="s">
        <v>411</v>
      </c>
      <c r="C112" s="198">
        <f>SUM(C108:C111)</f>
        <v>0</v>
      </c>
      <c r="D112" s="198">
        <f>SUM(D108:D111)</f>
        <v>0</v>
      </c>
      <c r="E112" s="177">
        <f>SUM(E108:E111)</f>
        <v>0</v>
      </c>
      <c r="F112" s="233"/>
    </row>
    <row r="113" spans="1:6" ht="20.25" customHeight="1">
      <c r="A113" s="176"/>
      <c r="B113" s="182" t="s">
        <v>417</v>
      </c>
      <c r="C113" s="198">
        <f>C112+C107+C103+C98</f>
        <v>0</v>
      </c>
      <c r="D113" s="198">
        <f>D112+D107+D103+D98</f>
        <v>0</v>
      </c>
      <c r="E113" s="177">
        <f>E112+E107+E103+E98</f>
        <v>0</v>
      </c>
      <c r="F113" s="233"/>
    </row>
    <row r="114" spans="1:6" ht="25.5" customHeight="1">
      <c r="A114" s="181"/>
      <c r="B114" s="182" t="s">
        <v>412</v>
      </c>
      <c r="C114" s="216">
        <f>C113+C90</f>
        <v>340</v>
      </c>
      <c r="D114" s="216">
        <f>D113+D90</f>
        <v>320</v>
      </c>
      <c r="E114" s="227">
        <f>E113+E90</f>
        <v>330</v>
      </c>
      <c r="F114" s="235"/>
    </row>
    <row r="115" spans="1:6" ht="33" customHeight="1">
      <c r="A115" s="179" t="s">
        <v>422</v>
      </c>
      <c r="B115" s="202" t="s">
        <v>421</v>
      </c>
      <c r="C115" s="192"/>
      <c r="D115" s="192"/>
      <c r="E115" s="202"/>
      <c r="F115" s="236"/>
    </row>
    <row r="116" spans="1:6" ht="24" customHeight="1">
      <c r="A116" s="179" t="s">
        <v>423</v>
      </c>
      <c r="B116" s="202" t="s">
        <v>279</v>
      </c>
      <c r="C116" s="192"/>
      <c r="D116" s="192"/>
      <c r="E116" s="202"/>
      <c r="F116" s="236"/>
    </row>
    <row r="117" spans="1:6" ht="23.25" customHeight="1">
      <c r="A117" s="191"/>
      <c r="B117" s="204" t="s">
        <v>343</v>
      </c>
      <c r="C117" s="194">
        <f>SUM(C115:C116)</f>
        <v>0</v>
      </c>
      <c r="D117" s="194">
        <f>SUM(D115:D116)</f>
        <v>0</v>
      </c>
      <c r="E117" s="204">
        <f>SUM(E115:E116)</f>
        <v>0</v>
      </c>
      <c r="F117" s="237"/>
    </row>
    <row r="118" spans="1:6" ht="18.75">
      <c r="A118" s="179" t="s">
        <v>424</v>
      </c>
      <c r="B118" s="205" t="s">
        <v>420</v>
      </c>
      <c r="C118" s="195"/>
      <c r="D118" s="195"/>
      <c r="E118" s="205"/>
      <c r="F118" s="236"/>
    </row>
    <row r="119" spans="1:6" ht="19.5" customHeight="1">
      <c r="A119" s="179" t="s">
        <v>425</v>
      </c>
      <c r="B119" s="203" t="s">
        <v>280</v>
      </c>
      <c r="C119" s="193"/>
      <c r="D119" s="193"/>
      <c r="E119" s="203"/>
      <c r="F119" s="236"/>
    </row>
    <row r="120" spans="1:6" ht="21.75" customHeight="1">
      <c r="A120" s="179" t="s">
        <v>426</v>
      </c>
      <c r="B120" s="203" t="s">
        <v>281</v>
      </c>
      <c r="C120" s="193"/>
      <c r="D120" s="193"/>
      <c r="E120" s="203"/>
      <c r="F120" s="236"/>
    </row>
    <row r="121" spans="1:6" ht="24" customHeight="1">
      <c r="A121" s="179" t="s">
        <v>427</v>
      </c>
      <c r="B121" s="202" t="s">
        <v>418</v>
      </c>
      <c r="C121" s="192"/>
      <c r="D121" s="192"/>
      <c r="E121" s="202"/>
      <c r="F121" s="236"/>
    </row>
    <row r="122" spans="1:6" ht="18.75" customHeight="1">
      <c r="A122" s="179" t="s">
        <v>428</v>
      </c>
      <c r="B122" s="203" t="s">
        <v>282</v>
      </c>
      <c r="C122" s="193"/>
      <c r="D122" s="193"/>
      <c r="E122" s="203"/>
      <c r="F122" s="236"/>
    </row>
    <row r="123" spans="1:6" ht="24.75" customHeight="1">
      <c r="A123" s="179" t="s">
        <v>429</v>
      </c>
      <c r="B123" s="203" t="s">
        <v>283</v>
      </c>
      <c r="C123" s="193"/>
      <c r="D123" s="193"/>
      <c r="E123" s="203"/>
      <c r="F123" s="236"/>
    </row>
    <row r="124" spans="1:6" ht="18.75" customHeight="1">
      <c r="A124" s="191">
        <v>297</v>
      </c>
      <c r="B124" s="204" t="s">
        <v>419</v>
      </c>
      <c r="C124" s="194">
        <f>SUM(C118:C123)</f>
        <v>0</v>
      </c>
      <c r="D124" s="194">
        <f>SUM(D118:D123)</f>
        <v>0</v>
      </c>
      <c r="E124" s="204">
        <f>SUM(E118:E123)</f>
        <v>0</v>
      </c>
      <c r="F124" s="237"/>
    </row>
    <row r="125" spans="1:6" ht="18.75">
      <c r="A125" s="179" t="s">
        <v>430</v>
      </c>
      <c r="B125" s="205" t="s">
        <v>284</v>
      </c>
      <c r="C125" s="195"/>
      <c r="D125" s="195"/>
      <c r="E125" s="205"/>
      <c r="F125" s="236"/>
    </row>
    <row r="126" spans="1:6" ht="18.75">
      <c r="A126" s="179" t="s">
        <v>431</v>
      </c>
      <c r="B126" s="205" t="s">
        <v>285</v>
      </c>
      <c r="C126" s="195"/>
      <c r="D126" s="195"/>
      <c r="E126" s="205"/>
      <c r="F126" s="236"/>
    </row>
    <row r="127" spans="1:6" ht="18.75">
      <c r="A127" s="179">
        <v>5915</v>
      </c>
      <c r="B127" s="205" t="s">
        <v>286</v>
      </c>
      <c r="C127" s="195"/>
      <c r="D127" s="195"/>
      <c r="E127" s="205"/>
      <c r="F127" s="236"/>
    </row>
    <row r="128" spans="1:6" ht="18.75">
      <c r="A128" s="179">
        <v>5916</v>
      </c>
      <c r="B128" s="205" t="s">
        <v>287</v>
      </c>
      <c r="C128" s="195"/>
      <c r="D128" s="195"/>
      <c r="E128" s="205"/>
      <c r="F128" s="236"/>
    </row>
    <row r="129" spans="1:6" ht="18.75">
      <c r="A129" s="191"/>
      <c r="B129" s="206" t="s">
        <v>432</v>
      </c>
      <c r="C129" s="196">
        <f>SUM(C125:C128)</f>
        <v>0</v>
      </c>
      <c r="D129" s="196">
        <f>SUM(D125:D128)</f>
        <v>0</v>
      </c>
      <c r="E129" s="206">
        <f>SUM(E125:E128)</f>
        <v>0</v>
      </c>
      <c r="F129" s="237"/>
    </row>
    <row r="130" spans="1:6" ht="18.75">
      <c r="A130" s="191"/>
      <c r="B130" s="206" t="s">
        <v>433</v>
      </c>
      <c r="C130" s="196">
        <f>C117+C124+C129</f>
        <v>0</v>
      </c>
      <c r="D130" s="196"/>
      <c r="E130" s="206"/>
      <c r="F130" s="237"/>
    </row>
    <row r="131" spans="1:6" ht="18.75">
      <c r="A131" s="191"/>
      <c r="B131" s="182" t="s">
        <v>344</v>
      </c>
      <c r="C131" s="216">
        <f>C130+C114</f>
        <v>340</v>
      </c>
      <c r="D131" s="216">
        <f>D130+D114</f>
        <v>320</v>
      </c>
      <c r="E131" s="227">
        <f>E130+E114</f>
        <v>330</v>
      </c>
      <c r="F131" s="235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29"/>
  <sheetViews>
    <sheetView view="pageBreakPreview" zoomScale="60" zoomScalePageLayoutView="0" workbookViewId="0" topLeftCell="A1">
      <selection activeCell="E14" sqref="E14"/>
    </sheetView>
  </sheetViews>
  <sheetFormatPr defaultColWidth="8.66015625" defaultRowHeight="18"/>
  <cols>
    <col min="1" max="1" width="9.25" style="6" bestFit="1" customWidth="1"/>
    <col min="2" max="2" width="34" style="6" customWidth="1"/>
    <col min="3" max="3" width="7.25" style="6" customWidth="1"/>
    <col min="4" max="4" width="8.58203125" style="6" customWidth="1"/>
    <col min="5" max="5" width="9" style="6" customWidth="1"/>
    <col min="6" max="6" width="7.08203125" style="6" customWidth="1"/>
    <col min="7" max="16384" width="8.91015625" style="6" customWidth="1"/>
  </cols>
  <sheetData>
    <row r="3" spans="1:4" ht="15.75">
      <c r="A3" s="9">
        <v>882113</v>
      </c>
      <c r="B3" s="115" t="s">
        <v>109</v>
      </c>
      <c r="D3" s="6" t="s">
        <v>105</v>
      </c>
    </row>
    <row r="4" spans="1:7" ht="15">
      <c r="A4" s="19" t="s">
        <v>102</v>
      </c>
      <c r="B4" s="19"/>
      <c r="C4" s="19" t="s">
        <v>142</v>
      </c>
      <c r="D4" s="36" t="s">
        <v>151</v>
      </c>
      <c r="E4" s="20">
        <v>2014</v>
      </c>
      <c r="F4" s="36" t="s">
        <v>184</v>
      </c>
      <c r="G4" s="19" t="s">
        <v>182</v>
      </c>
    </row>
    <row r="5" spans="1:8" ht="42.75" customHeight="1">
      <c r="A5" s="19">
        <v>5831141</v>
      </c>
      <c r="B5" s="19" t="s">
        <v>104</v>
      </c>
      <c r="C5" s="19">
        <v>1156</v>
      </c>
      <c r="D5" s="19">
        <v>1257</v>
      </c>
      <c r="E5" s="19">
        <v>1260</v>
      </c>
      <c r="F5" s="19">
        <v>1260</v>
      </c>
      <c r="G5" s="19">
        <v>195</v>
      </c>
      <c r="H5" s="6" t="s">
        <v>214</v>
      </c>
    </row>
    <row r="6" spans="1:7" ht="15">
      <c r="A6" s="19"/>
      <c r="B6" s="19"/>
      <c r="C6" s="19"/>
      <c r="D6" s="19"/>
      <c r="E6" s="19"/>
      <c r="F6" s="19"/>
      <c r="G6" s="19"/>
    </row>
    <row r="7" spans="1:7" ht="15.75">
      <c r="A7" s="19"/>
      <c r="B7" s="19" t="s">
        <v>48</v>
      </c>
      <c r="C7" s="22">
        <f>SUM(C5:C6)</f>
        <v>1156</v>
      </c>
      <c r="D7" s="22">
        <f>SUM(D5:D6)</f>
        <v>1257</v>
      </c>
      <c r="E7" s="22">
        <f>SUM(E5:E6)</f>
        <v>1260</v>
      </c>
      <c r="F7" s="22">
        <f>SUM(F5:F6)</f>
        <v>1260</v>
      </c>
      <c r="G7" s="22">
        <f>SUM(G5:G6)</f>
        <v>195</v>
      </c>
    </row>
    <row r="8" spans="1:7" ht="15">
      <c r="A8" s="19"/>
      <c r="B8" s="19"/>
      <c r="C8" s="19"/>
      <c r="D8" s="19"/>
      <c r="E8" s="19"/>
      <c r="F8" s="19"/>
      <c r="G8" s="19"/>
    </row>
    <row r="11" spans="1:2" ht="15.75">
      <c r="A11" s="9"/>
      <c r="B11" s="9"/>
    </row>
    <row r="22" spans="1:2" ht="15">
      <c r="A22" s="8"/>
      <c r="B22" s="8"/>
    </row>
    <row r="23" spans="1:2" ht="15.75">
      <c r="A23" s="9"/>
      <c r="B23" s="9"/>
    </row>
    <row r="24" spans="1:2" ht="15">
      <c r="A24" s="8"/>
      <c r="B24" s="8"/>
    </row>
    <row r="25" spans="1:2" ht="15.75">
      <c r="A25" s="9"/>
      <c r="B25" s="9"/>
    </row>
    <row r="26" spans="1:2" ht="15.75">
      <c r="A26" s="9"/>
      <c r="B26" s="9"/>
    </row>
    <row r="28" spans="1:2" ht="15">
      <c r="A28" s="113"/>
      <c r="B28" s="113"/>
    </row>
    <row r="29" spans="1:2" ht="15">
      <c r="A29" s="113"/>
      <c r="B29" s="113"/>
    </row>
  </sheetData>
  <sheetProtection/>
  <printOptions/>
  <pageMargins left="0.7" right="0.7" top="0.75" bottom="0.75" header="0.3" footer="0.3"/>
  <pageSetup horizontalDpi="300" verticalDpi="3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31"/>
  <sheetViews>
    <sheetView view="pageBreakPreview" zoomScale="60" zoomScalePageLayoutView="0" workbookViewId="0" topLeftCell="A100">
      <selection activeCell="D68" sqref="D68"/>
    </sheetView>
  </sheetViews>
  <sheetFormatPr defaultColWidth="8.66015625" defaultRowHeight="18"/>
  <cols>
    <col min="2" max="2" width="37.66015625" style="0" customWidth="1"/>
    <col min="6" max="6" width="8.91015625" style="238" customWidth="1"/>
  </cols>
  <sheetData>
    <row r="1" spans="1:6" ht="18.75">
      <c r="A1" s="171"/>
      <c r="B1" s="199"/>
      <c r="C1" s="172"/>
      <c r="D1" s="172"/>
      <c r="E1" s="199"/>
      <c r="F1" s="229"/>
    </row>
    <row r="2" spans="1:6" ht="18.75">
      <c r="A2" s="173"/>
      <c r="B2" s="200" t="s">
        <v>288</v>
      </c>
      <c r="C2" s="174"/>
      <c r="D2" s="174"/>
      <c r="E2" s="200"/>
      <c r="F2" s="230"/>
    </row>
    <row r="3" spans="1:6" ht="18.75">
      <c r="A3" s="173">
        <v>882113</v>
      </c>
      <c r="B3" s="200" t="s">
        <v>447</v>
      </c>
      <c r="C3" s="174" t="s">
        <v>182</v>
      </c>
      <c r="D3" s="174" t="s">
        <v>289</v>
      </c>
      <c r="E3" s="200">
        <v>2016</v>
      </c>
      <c r="F3" s="230"/>
    </row>
    <row r="4" spans="1:6" ht="18.75">
      <c r="A4" s="173">
        <v>106020</v>
      </c>
      <c r="B4" s="200"/>
      <c r="C4" s="174"/>
      <c r="D4" s="174"/>
      <c r="E4" s="200"/>
      <c r="F4" s="230"/>
    </row>
    <row r="5" spans="1:6" ht="18.75">
      <c r="A5" s="175" t="s">
        <v>230</v>
      </c>
      <c r="B5" s="201" t="s">
        <v>231</v>
      </c>
      <c r="C5" s="175"/>
      <c r="D5" s="175"/>
      <c r="E5" s="201"/>
      <c r="F5" s="231"/>
    </row>
    <row r="6" spans="1:6" ht="21" customHeight="1">
      <c r="A6" s="201" t="s">
        <v>290</v>
      </c>
      <c r="B6" s="177" t="s">
        <v>232</v>
      </c>
      <c r="C6" s="248"/>
      <c r="D6" s="248"/>
      <c r="E6" s="249"/>
      <c r="F6" s="232"/>
    </row>
    <row r="7" spans="1:6" ht="18.75" customHeight="1">
      <c r="A7" s="201" t="s">
        <v>291</v>
      </c>
      <c r="B7" s="177" t="s">
        <v>233</v>
      </c>
      <c r="C7" s="248"/>
      <c r="D7" s="248"/>
      <c r="E7" s="249"/>
      <c r="F7" s="232"/>
    </row>
    <row r="8" spans="1:6" ht="24.75" customHeight="1">
      <c r="A8" s="201" t="s">
        <v>292</v>
      </c>
      <c r="B8" s="177" t="s">
        <v>234</v>
      </c>
      <c r="C8" s="248"/>
      <c r="D8" s="248"/>
      <c r="E8" s="249"/>
      <c r="F8" s="232"/>
    </row>
    <row r="9" spans="1:6" ht="18.75" customHeight="1">
      <c r="A9" s="201" t="s">
        <v>293</v>
      </c>
      <c r="B9" s="177" t="s">
        <v>235</v>
      </c>
      <c r="C9" s="248"/>
      <c r="D9" s="248"/>
      <c r="E9" s="249"/>
      <c r="F9" s="232"/>
    </row>
    <row r="10" spans="1:6" ht="21" customHeight="1">
      <c r="A10" s="201" t="s">
        <v>294</v>
      </c>
      <c r="B10" s="177" t="s">
        <v>236</v>
      </c>
      <c r="C10" s="248"/>
      <c r="D10" s="248"/>
      <c r="E10" s="249"/>
      <c r="F10" s="232"/>
    </row>
    <row r="11" spans="1:6" ht="21" customHeight="1">
      <c r="A11" s="201" t="s">
        <v>295</v>
      </c>
      <c r="B11" s="177" t="s">
        <v>37</v>
      </c>
      <c r="C11" s="248"/>
      <c r="D11" s="248"/>
      <c r="E11" s="249"/>
      <c r="F11" s="232"/>
    </row>
    <row r="12" spans="1:6" ht="21" customHeight="1">
      <c r="A12" s="201" t="s">
        <v>296</v>
      </c>
      <c r="B12" s="177" t="s">
        <v>237</v>
      </c>
      <c r="C12" s="248"/>
      <c r="D12" s="248"/>
      <c r="E12" s="249"/>
      <c r="F12" s="232"/>
    </row>
    <row r="13" spans="1:6" ht="22.5" customHeight="1">
      <c r="A13" s="201" t="s">
        <v>297</v>
      </c>
      <c r="B13" s="177" t="s">
        <v>2</v>
      </c>
      <c r="C13" s="248"/>
      <c r="D13" s="248"/>
      <c r="E13" s="249"/>
      <c r="F13" s="232"/>
    </row>
    <row r="14" spans="1:6" ht="20.25" customHeight="1">
      <c r="A14" s="201" t="s">
        <v>298</v>
      </c>
      <c r="B14" s="177" t="s">
        <v>238</v>
      </c>
      <c r="C14" s="248"/>
      <c r="D14" s="248"/>
      <c r="E14" s="249"/>
      <c r="F14" s="232"/>
    </row>
    <row r="15" spans="1:6" ht="18" customHeight="1">
      <c r="A15" s="201" t="s">
        <v>299</v>
      </c>
      <c r="B15" s="177" t="s">
        <v>239</v>
      </c>
      <c r="C15" s="248"/>
      <c r="D15" s="248"/>
      <c r="E15" s="249"/>
      <c r="F15" s="232"/>
    </row>
    <row r="16" spans="1:6" ht="18.75" customHeight="1">
      <c r="A16" s="201" t="s">
        <v>300</v>
      </c>
      <c r="B16" s="177" t="s">
        <v>240</v>
      </c>
      <c r="C16" s="248"/>
      <c r="D16" s="248"/>
      <c r="E16" s="249"/>
      <c r="F16" s="232"/>
    </row>
    <row r="17" spans="1:6" ht="20.25" customHeight="1">
      <c r="A17" s="201" t="s">
        <v>301</v>
      </c>
      <c r="B17" s="177" t="s">
        <v>241</v>
      </c>
      <c r="C17" s="248"/>
      <c r="D17" s="248"/>
      <c r="E17" s="249"/>
      <c r="F17" s="232"/>
    </row>
    <row r="18" spans="1:6" ht="18.75" customHeight="1">
      <c r="A18" s="181"/>
      <c r="B18" s="182" t="s">
        <v>305</v>
      </c>
      <c r="C18" s="246">
        <f>SUM(C6:C17)</f>
        <v>0</v>
      </c>
      <c r="D18" s="246">
        <f>SUM(D6:D17)</f>
        <v>0</v>
      </c>
      <c r="E18" s="247">
        <f>SUM(E6:E17)</f>
        <v>0</v>
      </c>
      <c r="F18" s="233"/>
    </row>
    <row r="19" spans="1:6" ht="18.75" customHeight="1">
      <c r="A19" s="201" t="s">
        <v>302</v>
      </c>
      <c r="B19" s="177" t="s">
        <v>242</v>
      </c>
      <c r="C19" s="248"/>
      <c r="D19" s="248"/>
      <c r="E19" s="249"/>
      <c r="F19" s="232"/>
    </row>
    <row r="20" spans="1:6" ht="24.75" customHeight="1">
      <c r="A20" s="201" t="s">
        <v>303</v>
      </c>
      <c r="B20" s="177" t="s">
        <v>243</v>
      </c>
      <c r="C20" s="248"/>
      <c r="D20" s="248"/>
      <c r="E20" s="249"/>
      <c r="F20" s="232"/>
    </row>
    <row r="21" spans="1:6" ht="20.25" customHeight="1">
      <c r="A21" s="201" t="s">
        <v>306</v>
      </c>
      <c r="B21" s="177" t="s">
        <v>17</v>
      </c>
      <c r="C21" s="248"/>
      <c r="D21" s="248"/>
      <c r="E21" s="249"/>
      <c r="F21" s="232"/>
    </row>
    <row r="22" spans="1:6" ht="17.25" customHeight="1">
      <c r="A22" s="201" t="s">
        <v>304</v>
      </c>
      <c r="B22" s="177" t="s">
        <v>244</v>
      </c>
      <c r="C22" s="248"/>
      <c r="D22" s="248"/>
      <c r="E22" s="249"/>
      <c r="F22" s="232"/>
    </row>
    <row r="23" spans="1:6" ht="18.75" customHeight="1">
      <c r="A23" s="181"/>
      <c r="B23" s="182" t="s">
        <v>307</v>
      </c>
      <c r="C23" s="246">
        <f>SUM(C19:C22)</f>
        <v>0</v>
      </c>
      <c r="D23" s="246">
        <f>SUM(D19:D22)</f>
        <v>0</v>
      </c>
      <c r="E23" s="247">
        <f>SUM(E19:E22)</f>
        <v>0</v>
      </c>
      <c r="F23" s="233"/>
    </row>
    <row r="24" spans="1:6" ht="18.75" customHeight="1">
      <c r="A24" s="181"/>
      <c r="B24" s="182" t="s">
        <v>308</v>
      </c>
      <c r="C24" s="246">
        <f>C23+C18</f>
        <v>0</v>
      </c>
      <c r="D24" s="246">
        <f>D23+D18</f>
        <v>0</v>
      </c>
      <c r="E24" s="247">
        <f>E23+E18</f>
        <v>0</v>
      </c>
      <c r="F24" s="233"/>
    </row>
    <row r="25" spans="1:6" ht="18.75" customHeight="1">
      <c r="A25" s="201" t="s">
        <v>319</v>
      </c>
      <c r="B25" s="180" t="s">
        <v>309</v>
      </c>
      <c r="C25" s="250"/>
      <c r="D25" s="250"/>
      <c r="E25" s="251"/>
      <c r="F25" s="232"/>
    </row>
    <row r="26" spans="1:6" ht="18.75" customHeight="1">
      <c r="A26" s="201" t="s">
        <v>321</v>
      </c>
      <c r="B26" s="180" t="s">
        <v>310</v>
      </c>
      <c r="C26" s="250"/>
      <c r="D26" s="250"/>
      <c r="E26" s="251"/>
      <c r="F26" s="232"/>
    </row>
    <row r="27" spans="1:6" ht="18" customHeight="1">
      <c r="A27" s="201" t="s">
        <v>320</v>
      </c>
      <c r="B27" s="180" t="s">
        <v>311</v>
      </c>
      <c r="C27" s="250"/>
      <c r="D27" s="250"/>
      <c r="E27" s="251"/>
      <c r="F27" s="232"/>
    </row>
    <row r="28" spans="1:6" ht="18.75" customHeight="1">
      <c r="A28" s="176">
        <v>5215</v>
      </c>
      <c r="B28" s="180" t="s">
        <v>312</v>
      </c>
      <c r="C28" s="250"/>
      <c r="D28" s="250"/>
      <c r="E28" s="251"/>
      <c r="F28" s="232"/>
    </row>
    <row r="29" spans="1:6" ht="18.75" customHeight="1">
      <c r="A29" s="176">
        <v>5216</v>
      </c>
      <c r="B29" s="180" t="s">
        <v>313</v>
      </c>
      <c r="C29" s="250"/>
      <c r="D29" s="250"/>
      <c r="E29" s="251"/>
      <c r="F29" s="232"/>
    </row>
    <row r="30" spans="1:6" ht="16.5" customHeight="1">
      <c r="A30" s="201" t="s">
        <v>322</v>
      </c>
      <c r="B30" s="180" t="s">
        <v>314</v>
      </c>
      <c r="C30" s="250"/>
      <c r="D30" s="250"/>
      <c r="E30" s="251"/>
      <c r="F30" s="232"/>
    </row>
    <row r="31" spans="1:6" ht="28.5" customHeight="1">
      <c r="A31" s="181"/>
      <c r="B31" s="182" t="s">
        <v>434</v>
      </c>
      <c r="C31" s="241">
        <f>SUM(C25:C30)</f>
        <v>0</v>
      </c>
      <c r="D31" s="241">
        <f>SUM(D25:D30)</f>
        <v>0</v>
      </c>
      <c r="E31" s="244">
        <f>SUM(E25:E30)</f>
        <v>0</v>
      </c>
      <c r="F31" s="233"/>
    </row>
    <row r="32" spans="1:6" ht="19.5" customHeight="1">
      <c r="A32" s="201" t="s">
        <v>323</v>
      </c>
      <c r="B32" s="177" t="s">
        <v>246</v>
      </c>
      <c r="C32" s="248"/>
      <c r="D32" s="248"/>
      <c r="E32" s="249"/>
      <c r="F32" s="232"/>
    </row>
    <row r="33" spans="1:6" ht="20.25" customHeight="1">
      <c r="A33" s="201" t="s">
        <v>324</v>
      </c>
      <c r="B33" s="177" t="s">
        <v>247</v>
      </c>
      <c r="C33" s="248"/>
      <c r="D33" s="248"/>
      <c r="E33" s="249"/>
      <c r="F33" s="232"/>
    </row>
    <row r="34" spans="1:6" ht="18.75" customHeight="1">
      <c r="A34" s="181"/>
      <c r="B34" s="182" t="s">
        <v>315</v>
      </c>
      <c r="C34" s="246">
        <f>SUM(C32:C33)</f>
        <v>0</v>
      </c>
      <c r="D34" s="246">
        <f>SUM(D32:D33)</f>
        <v>0</v>
      </c>
      <c r="E34" s="247">
        <f>SUM(E32:E33)</f>
        <v>0</v>
      </c>
      <c r="F34" s="233"/>
    </row>
    <row r="35" spans="1:6" ht="18" customHeight="1">
      <c r="A35" s="201" t="s">
        <v>325</v>
      </c>
      <c r="B35" s="177" t="s">
        <v>248</v>
      </c>
      <c r="C35" s="248"/>
      <c r="D35" s="248"/>
      <c r="E35" s="249"/>
      <c r="F35" s="232"/>
    </row>
    <row r="36" spans="1:6" ht="21" customHeight="1">
      <c r="A36" s="201" t="s">
        <v>326</v>
      </c>
      <c r="B36" s="177" t="s">
        <v>249</v>
      </c>
      <c r="C36" s="248"/>
      <c r="D36" s="248"/>
      <c r="E36" s="249"/>
      <c r="F36" s="232"/>
    </row>
    <row r="37" spans="1:6" ht="21.75" customHeight="1">
      <c r="A37" s="181"/>
      <c r="B37" s="182" t="s">
        <v>316</v>
      </c>
      <c r="C37" s="246">
        <f>SUM(C35:C36)</f>
        <v>0</v>
      </c>
      <c r="D37" s="246">
        <f>SUM(D35:D36)</f>
        <v>0</v>
      </c>
      <c r="E37" s="247">
        <f>SUM(E35:E36)</f>
        <v>0</v>
      </c>
      <c r="F37" s="233"/>
    </row>
    <row r="38" spans="1:6" ht="18" customHeight="1">
      <c r="A38" s="201" t="s">
        <v>327</v>
      </c>
      <c r="B38" s="177" t="s">
        <v>250</v>
      </c>
      <c r="C38" s="248"/>
      <c r="D38" s="248"/>
      <c r="E38" s="249"/>
      <c r="F38" s="232"/>
    </row>
    <row r="39" spans="1:6" ht="16.5" customHeight="1">
      <c r="A39" s="201" t="s">
        <v>328</v>
      </c>
      <c r="B39" s="177" t="s">
        <v>251</v>
      </c>
      <c r="C39" s="248"/>
      <c r="D39" s="248"/>
      <c r="E39" s="249"/>
      <c r="F39" s="232"/>
    </row>
    <row r="40" spans="1:6" ht="18.75" customHeight="1">
      <c r="A40" s="201" t="s">
        <v>329</v>
      </c>
      <c r="B40" s="177" t="s">
        <v>317</v>
      </c>
      <c r="C40" s="248"/>
      <c r="D40" s="248"/>
      <c r="E40" s="249"/>
      <c r="F40" s="232"/>
    </row>
    <row r="41" spans="1:6" ht="18.75" customHeight="1">
      <c r="A41" s="201" t="s">
        <v>330</v>
      </c>
      <c r="B41" s="177" t="s">
        <v>331</v>
      </c>
      <c r="C41" s="248"/>
      <c r="D41" s="248"/>
      <c r="E41" s="249"/>
      <c r="F41" s="232"/>
    </row>
    <row r="42" spans="1:6" ht="18" customHeight="1">
      <c r="A42" s="201" t="s">
        <v>332</v>
      </c>
      <c r="B42" s="177" t="s">
        <v>333</v>
      </c>
      <c r="C42" s="248"/>
      <c r="D42" s="248"/>
      <c r="E42" s="249"/>
      <c r="F42" s="232"/>
    </row>
    <row r="43" spans="1:6" ht="20.25" customHeight="1">
      <c r="A43" s="200"/>
      <c r="B43" s="182" t="s">
        <v>357</v>
      </c>
      <c r="C43" s="246">
        <f>SUM(C41:C42)</f>
        <v>0</v>
      </c>
      <c r="D43" s="246">
        <f>SUM(D41:D42)</f>
        <v>0</v>
      </c>
      <c r="E43" s="247">
        <f>SUM(E41:E42)</f>
        <v>0</v>
      </c>
      <c r="F43" s="233"/>
    </row>
    <row r="44" spans="1:6" ht="20.25" customHeight="1">
      <c r="A44" s="200" t="s">
        <v>334</v>
      </c>
      <c r="B44" s="218" t="s">
        <v>358</v>
      </c>
      <c r="C44" s="252"/>
      <c r="D44" s="252"/>
      <c r="E44" s="253"/>
      <c r="F44" s="233"/>
    </row>
    <row r="45" spans="1:6" ht="20.25" customHeight="1">
      <c r="A45" s="200" t="s">
        <v>335</v>
      </c>
      <c r="B45" s="182" t="s">
        <v>252</v>
      </c>
      <c r="C45" s="246"/>
      <c r="D45" s="246"/>
      <c r="E45" s="247"/>
      <c r="F45" s="233"/>
    </row>
    <row r="46" spans="1:6" ht="18.75" customHeight="1">
      <c r="A46" s="201">
        <v>533711</v>
      </c>
      <c r="B46" s="177" t="s">
        <v>351</v>
      </c>
      <c r="C46" s="248"/>
      <c r="D46" s="248"/>
      <c r="E46" s="249"/>
      <c r="F46" s="232"/>
    </row>
    <row r="47" spans="1:6" ht="18.75" customHeight="1">
      <c r="A47" s="201" t="s">
        <v>354</v>
      </c>
      <c r="B47" s="177" t="s">
        <v>352</v>
      </c>
      <c r="C47" s="248"/>
      <c r="D47" s="248"/>
      <c r="E47" s="249"/>
      <c r="F47" s="232"/>
    </row>
    <row r="48" spans="1:6" ht="18.75" customHeight="1">
      <c r="A48" s="201" t="s">
        <v>355</v>
      </c>
      <c r="B48" s="177" t="s">
        <v>356</v>
      </c>
      <c r="C48" s="248"/>
      <c r="D48" s="248"/>
      <c r="E48" s="249"/>
      <c r="F48" s="232"/>
    </row>
    <row r="49" spans="1:6" ht="18" customHeight="1">
      <c r="A49" s="201" t="s">
        <v>359</v>
      </c>
      <c r="B49" s="177" t="s">
        <v>353</v>
      </c>
      <c r="C49" s="248"/>
      <c r="D49" s="248"/>
      <c r="E49" s="249"/>
      <c r="F49" s="232"/>
    </row>
    <row r="50" spans="1:6" ht="18" customHeight="1">
      <c r="A50" s="181"/>
      <c r="B50" s="182" t="s">
        <v>360</v>
      </c>
      <c r="C50" s="246">
        <f>SUM(C46:C49)</f>
        <v>0</v>
      </c>
      <c r="D50" s="246">
        <f>SUM(D46:D49)</f>
        <v>0</v>
      </c>
      <c r="E50" s="247">
        <f>SUM(E46:E49)</f>
        <v>0</v>
      </c>
      <c r="F50" s="233"/>
    </row>
    <row r="51" spans="1:6" ht="18.75" customHeight="1">
      <c r="A51" s="201" t="s">
        <v>336</v>
      </c>
      <c r="B51" s="177" t="s">
        <v>253</v>
      </c>
      <c r="C51" s="248"/>
      <c r="D51" s="248"/>
      <c r="E51" s="249"/>
      <c r="F51" s="232"/>
    </row>
    <row r="52" spans="1:6" ht="18.75" customHeight="1">
      <c r="A52" s="201" t="s">
        <v>337</v>
      </c>
      <c r="B52" s="177" t="s">
        <v>254</v>
      </c>
      <c r="C52" s="248"/>
      <c r="D52" s="248"/>
      <c r="E52" s="249"/>
      <c r="F52" s="232"/>
    </row>
    <row r="53" spans="1:6" ht="18.75" customHeight="1">
      <c r="A53" s="181"/>
      <c r="B53" s="182" t="s">
        <v>318</v>
      </c>
      <c r="C53" s="246">
        <f>SUM(C51:C52)</f>
        <v>0</v>
      </c>
      <c r="D53" s="246">
        <f>SUM(D51:D52)</f>
        <v>0</v>
      </c>
      <c r="E53" s="247">
        <f>SUM(E51:E52)</f>
        <v>0</v>
      </c>
      <c r="F53" s="233"/>
    </row>
    <row r="54" spans="1:6" ht="21.75" customHeight="1">
      <c r="A54" s="176" t="s">
        <v>345</v>
      </c>
      <c r="B54" s="177" t="s">
        <v>255</v>
      </c>
      <c r="C54" s="248"/>
      <c r="D54" s="248"/>
      <c r="E54" s="249"/>
      <c r="F54" s="232"/>
    </row>
    <row r="55" spans="1:6" ht="18.75" customHeight="1">
      <c r="A55" s="176">
        <v>36423</v>
      </c>
      <c r="B55" s="177" t="s">
        <v>256</v>
      </c>
      <c r="C55" s="248"/>
      <c r="D55" s="248"/>
      <c r="E55" s="249"/>
      <c r="F55" s="232"/>
    </row>
    <row r="56" spans="1:6" ht="18.75" customHeight="1">
      <c r="A56" s="176" t="s">
        <v>347</v>
      </c>
      <c r="B56" s="177" t="s">
        <v>346</v>
      </c>
      <c r="C56" s="248"/>
      <c r="D56" s="248"/>
      <c r="E56" s="249"/>
      <c r="F56" s="232"/>
    </row>
    <row r="57" spans="1:6" ht="20.25" customHeight="1">
      <c r="A57" s="176" t="s">
        <v>348</v>
      </c>
      <c r="B57" s="177" t="s">
        <v>257</v>
      </c>
      <c r="C57" s="248"/>
      <c r="D57" s="248"/>
      <c r="E57" s="249"/>
      <c r="F57" s="232"/>
    </row>
    <row r="58" spans="1:6" ht="20.25" customHeight="1">
      <c r="A58" s="176" t="s">
        <v>349</v>
      </c>
      <c r="B58" s="177" t="s">
        <v>258</v>
      </c>
      <c r="C58" s="248"/>
      <c r="D58" s="248"/>
      <c r="E58" s="249"/>
      <c r="F58" s="232"/>
    </row>
    <row r="59" spans="1:6" ht="18" customHeight="1">
      <c r="A59" s="181"/>
      <c r="B59" s="182" t="s">
        <v>350</v>
      </c>
      <c r="C59" s="246">
        <f>SUM(C54:C58)</f>
        <v>0</v>
      </c>
      <c r="D59" s="246">
        <f>SUM(D54:D58)</f>
        <v>0</v>
      </c>
      <c r="E59" s="247">
        <f>SUM(E54:E58)</f>
        <v>0</v>
      </c>
      <c r="F59" s="233"/>
    </row>
    <row r="60" spans="1:6" ht="18.75" customHeight="1">
      <c r="A60" s="181"/>
      <c r="B60" s="182" t="s">
        <v>197</v>
      </c>
      <c r="C60" s="246">
        <f>C59+C53+C50+C37+C34</f>
        <v>0</v>
      </c>
      <c r="D60" s="246">
        <f>D59+D53+D50+D37+D34</f>
        <v>0</v>
      </c>
      <c r="E60" s="247">
        <f>E59+E53+E50+E37+E34</f>
        <v>0</v>
      </c>
      <c r="F60" s="233"/>
    </row>
    <row r="61" spans="1:6" ht="18.75">
      <c r="A61" s="176" t="s">
        <v>361</v>
      </c>
      <c r="B61" s="186" t="s">
        <v>435</v>
      </c>
      <c r="C61" s="239"/>
      <c r="D61" s="239"/>
      <c r="E61" s="242"/>
      <c r="F61" s="232"/>
    </row>
    <row r="62" spans="1:6" ht="19.5" customHeight="1">
      <c r="A62" s="176" t="s">
        <v>362</v>
      </c>
      <c r="B62" s="187" t="s">
        <v>436</v>
      </c>
      <c r="C62" s="239"/>
      <c r="D62" s="239"/>
      <c r="E62" s="242"/>
      <c r="F62" s="232"/>
    </row>
    <row r="63" spans="1:6" ht="28.5" customHeight="1">
      <c r="A63" s="181"/>
      <c r="B63" s="222" t="s">
        <v>338</v>
      </c>
      <c r="C63" s="240">
        <f>SUM(C61:C62)</f>
        <v>0</v>
      </c>
      <c r="D63" s="240">
        <f>SUM(D61:D62)</f>
        <v>0</v>
      </c>
      <c r="E63" s="243">
        <f>SUM(E61:E62)</f>
        <v>0</v>
      </c>
      <c r="F63" s="234"/>
    </row>
    <row r="64" spans="1:7" ht="18" customHeight="1">
      <c r="A64" s="176" t="s">
        <v>363</v>
      </c>
      <c r="B64" s="187" t="s">
        <v>365</v>
      </c>
      <c r="C64" s="239"/>
      <c r="D64" s="239">
        <v>135</v>
      </c>
      <c r="E64" s="242">
        <v>800</v>
      </c>
      <c r="F64" s="232"/>
      <c r="G64" t="s">
        <v>465</v>
      </c>
    </row>
    <row r="65" spans="1:6" ht="20.25" customHeight="1">
      <c r="A65" s="176"/>
      <c r="B65" s="187" t="s">
        <v>437</v>
      </c>
      <c r="C65" s="239"/>
      <c r="D65" s="239"/>
      <c r="E65" s="242"/>
      <c r="F65" s="232"/>
    </row>
    <row r="66" spans="1:6" ht="23.25" customHeight="1">
      <c r="A66" s="181"/>
      <c r="B66" s="188" t="s">
        <v>260</v>
      </c>
      <c r="C66" s="240">
        <f>SUM(C64:C65)</f>
        <v>0</v>
      </c>
      <c r="D66" s="240">
        <f>SUM(D64:D65)</f>
        <v>135</v>
      </c>
      <c r="E66" s="243">
        <f>SUM(E64:E65)</f>
        <v>800</v>
      </c>
      <c r="F66" s="234"/>
    </row>
    <row r="67" spans="1:6" ht="19.5" customHeight="1">
      <c r="A67" s="176" t="s">
        <v>371</v>
      </c>
      <c r="B67" s="188" t="s">
        <v>366</v>
      </c>
      <c r="C67" s="239"/>
      <c r="D67" s="239"/>
      <c r="E67" s="242"/>
      <c r="F67" s="232"/>
    </row>
    <row r="68" spans="1:6" ht="23.25" customHeight="1">
      <c r="A68" s="176" t="s">
        <v>374</v>
      </c>
      <c r="B68" s="187" t="s">
        <v>367</v>
      </c>
      <c r="C68" s="239"/>
      <c r="D68" s="239"/>
      <c r="E68" s="242"/>
      <c r="F68" s="232"/>
    </row>
    <row r="69" spans="1:6" ht="18" customHeight="1">
      <c r="A69" s="176" t="s">
        <v>375</v>
      </c>
      <c r="B69" s="187" t="s">
        <v>368</v>
      </c>
      <c r="C69" s="239"/>
      <c r="D69" s="239"/>
      <c r="E69" s="242"/>
      <c r="F69" s="232"/>
    </row>
    <row r="70" spans="1:6" ht="23.25" customHeight="1">
      <c r="A70" s="176"/>
      <c r="B70" s="187" t="s">
        <v>369</v>
      </c>
      <c r="C70" s="239"/>
      <c r="D70" s="239"/>
      <c r="E70" s="242"/>
      <c r="F70" s="232"/>
    </row>
    <row r="71" spans="1:6" ht="24.75" customHeight="1">
      <c r="A71" s="176" t="s">
        <v>373</v>
      </c>
      <c r="B71" s="187" t="s">
        <v>372</v>
      </c>
      <c r="C71" s="239"/>
      <c r="D71" s="239"/>
      <c r="E71" s="242"/>
      <c r="F71" s="232"/>
    </row>
    <row r="72" spans="1:6" ht="18.75" customHeight="1">
      <c r="A72" s="176" t="s">
        <v>376</v>
      </c>
      <c r="B72" s="187" t="s">
        <v>370</v>
      </c>
      <c r="C72" s="239"/>
      <c r="D72" s="239"/>
      <c r="E72" s="242"/>
      <c r="F72" s="232"/>
    </row>
    <row r="73" spans="1:6" ht="19.5" customHeight="1">
      <c r="A73" s="181"/>
      <c r="B73" s="222" t="s">
        <v>364</v>
      </c>
      <c r="C73" s="240">
        <f>SUM(C68:C72)</f>
        <v>0</v>
      </c>
      <c r="D73" s="240">
        <f>SUM(D68:D72)</f>
        <v>0</v>
      </c>
      <c r="E73" s="243">
        <f>SUM(E68:E72)</f>
        <v>0</v>
      </c>
      <c r="F73" s="233"/>
    </row>
    <row r="74" spans="1:6" ht="17.25" customHeight="1">
      <c r="A74" s="181"/>
      <c r="B74" s="188" t="s">
        <v>341</v>
      </c>
      <c r="C74" s="240">
        <f>C73+C67+C66+C63</f>
        <v>0</v>
      </c>
      <c r="D74" s="240">
        <f>D73+D67+D66+D63</f>
        <v>135</v>
      </c>
      <c r="E74" s="243">
        <f>E73+E67+E66+E63</f>
        <v>800</v>
      </c>
      <c r="F74" s="233"/>
    </row>
    <row r="75" spans="1:6" ht="25.5" customHeight="1">
      <c r="A75" s="176" t="s">
        <v>378</v>
      </c>
      <c r="B75" s="186" t="s">
        <v>261</v>
      </c>
      <c r="C75" s="239"/>
      <c r="D75" s="239"/>
      <c r="E75" s="242"/>
      <c r="F75" s="232"/>
    </row>
    <row r="76" spans="1:6" ht="23.25" customHeight="1">
      <c r="A76" s="176" t="s">
        <v>377</v>
      </c>
      <c r="B76" s="186" t="s">
        <v>262</v>
      </c>
      <c r="C76" s="239"/>
      <c r="D76" s="239"/>
      <c r="E76" s="242"/>
      <c r="F76" s="232"/>
    </row>
    <row r="77" spans="1:6" ht="18.75" customHeight="1">
      <c r="A77" s="176" t="s">
        <v>379</v>
      </c>
      <c r="B77" s="186" t="s">
        <v>263</v>
      </c>
      <c r="C77" s="239"/>
      <c r="D77" s="239"/>
      <c r="E77" s="242"/>
      <c r="F77" s="232"/>
    </row>
    <row r="78" spans="1:6" ht="19.5" customHeight="1">
      <c r="A78" s="181"/>
      <c r="B78" s="188" t="s">
        <v>264</v>
      </c>
      <c r="C78" s="240">
        <f>SUM(C75:C77)</f>
        <v>0</v>
      </c>
      <c r="D78" s="240">
        <f>SUM(D75:D77)</f>
        <v>0</v>
      </c>
      <c r="E78" s="243">
        <f>SUM(E75:E77)</f>
        <v>0</v>
      </c>
      <c r="F78" s="233"/>
    </row>
    <row r="79" spans="1:6" ht="26.25" customHeight="1">
      <c r="A79" s="176" t="s">
        <v>389</v>
      </c>
      <c r="B79" s="187" t="s">
        <v>380</v>
      </c>
      <c r="C79" s="239"/>
      <c r="D79" s="239"/>
      <c r="E79" s="242"/>
      <c r="F79" s="232"/>
    </row>
    <row r="80" spans="1:6" ht="22.5" customHeight="1">
      <c r="A80" s="176" t="s">
        <v>390</v>
      </c>
      <c r="B80" s="187" t="s">
        <v>381</v>
      </c>
      <c r="C80" s="239"/>
      <c r="D80" s="239"/>
      <c r="E80" s="242"/>
      <c r="F80" s="232"/>
    </row>
    <row r="81" spans="1:6" ht="21" customHeight="1">
      <c r="A81" s="176" t="s">
        <v>391</v>
      </c>
      <c r="B81" s="187" t="s">
        <v>382</v>
      </c>
      <c r="C81" s="239"/>
      <c r="D81" s="239"/>
      <c r="E81" s="242"/>
      <c r="F81" s="232"/>
    </row>
    <row r="82" spans="1:6" ht="24.75" customHeight="1">
      <c r="A82" s="181"/>
      <c r="B82" s="188" t="s">
        <v>383</v>
      </c>
      <c r="C82" s="240">
        <f>SUM(C79:C80)</f>
        <v>0</v>
      </c>
      <c r="D82" s="240">
        <f>SUM(D79:D80)</f>
        <v>0</v>
      </c>
      <c r="E82" s="243">
        <f>SUM(E79:E80)</f>
        <v>0</v>
      </c>
      <c r="F82" s="233"/>
    </row>
    <row r="83" spans="1:6" ht="21" customHeight="1">
      <c r="A83" s="176" t="s">
        <v>393</v>
      </c>
      <c r="B83" s="177" t="s">
        <v>392</v>
      </c>
      <c r="C83" s="248"/>
      <c r="D83" s="248"/>
      <c r="E83" s="249"/>
      <c r="F83" s="232"/>
    </row>
    <row r="84" spans="1:6" ht="19.5" customHeight="1">
      <c r="A84" s="176" t="s">
        <v>394</v>
      </c>
      <c r="B84" s="177" t="s">
        <v>384</v>
      </c>
      <c r="C84" s="248"/>
      <c r="D84" s="248"/>
      <c r="E84" s="249"/>
      <c r="F84" s="232"/>
    </row>
    <row r="85" spans="1:6" ht="20.25" customHeight="1">
      <c r="A85" s="176" t="s">
        <v>395</v>
      </c>
      <c r="B85" s="177" t="s">
        <v>385</v>
      </c>
      <c r="C85" s="248"/>
      <c r="D85" s="248"/>
      <c r="E85" s="249"/>
      <c r="F85" s="232"/>
    </row>
    <row r="86" spans="1:6" ht="23.25" customHeight="1">
      <c r="A86" s="176" t="s">
        <v>396</v>
      </c>
      <c r="B86" s="177" t="s">
        <v>386</v>
      </c>
      <c r="C86" s="248"/>
      <c r="D86" s="248"/>
      <c r="E86" s="249"/>
      <c r="F86" s="232"/>
    </row>
    <row r="87" spans="1:6" ht="23.25" customHeight="1">
      <c r="A87" s="176"/>
      <c r="B87" s="182" t="s">
        <v>387</v>
      </c>
      <c r="C87" s="248">
        <f>SUM(C83:C86)</f>
        <v>0</v>
      </c>
      <c r="D87" s="248">
        <f>SUM(D83:D86)</f>
        <v>0</v>
      </c>
      <c r="E87" s="249">
        <f>SUM(E83:E86)</f>
        <v>0</v>
      </c>
      <c r="F87" s="232"/>
    </row>
    <row r="88" spans="1:6" ht="18.75">
      <c r="A88" s="176" t="s">
        <v>397</v>
      </c>
      <c r="B88" s="182" t="s">
        <v>268</v>
      </c>
      <c r="C88" s="248"/>
      <c r="D88" s="248"/>
      <c r="E88" s="249"/>
      <c r="F88" s="232"/>
    </row>
    <row r="89" spans="1:6" ht="18.75" customHeight="1">
      <c r="A89" s="181"/>
      <c r="B89" s="190" t="s">
        <v>388</v>
      </c>
      <c r="C89" s="246">
        <f>C88+C87+C82</f>
        <v>0</v>
      </c>
      <c r="D89" s="246">
        <f>D88+D87+D82</f>
        <v>0</v>
      </c>
      <c r="E89" s="247">
        <f>E88+E87+E82</f>
        <v>0</v>
      </c>
      <c r="F89" s="233"/>
    </row>
    <row r="90" spans="1:6" ht="19.5" customHeight="1">
      <c r="A90" s="181"/>
      <c r="B90" s="190" t="s">
        <v>30</v>
      </c>
      <c r="C90" s="241">
        <f>C78+C74+C60+C31+C24</f>
        <v>0</v>
      </c>
      <c r="D90" s="241">
        <f>D78+D74+D60+D31+D24</f>
        <v>135</v>
      </c>
      <c r="E90" s="244">
        <f>E78+E74+E60+E31+E24</f>
        <v>800</v>
      </c>
      <c r="F90" s="233"/>
    </row>
    <row r="91" spans="1:6" ht="21.75" customHeight="1">
      <c r="A91" s="176" t="s">
        <v>398</v>
      </c>
      <c r="B91" s="177" t="s">
        <v>269</v>
      </c>
      <c r="C91" s="248"/>
      <c r="D91" s="248"/>
      <c r="E91" s="249"/>
      <c r="F91" s="232"/>
    </row>
    <row r="92" spans="1:6" ht="19.5" customHeight="1">
      <c r="A92" s="176" t="s">
        <v>399</v>
      </c>
      <c r="B92" s="177" t="s">
        <v>400</v>
      </c>
      <c r="C92" s="248"/>
      <c r="D92" s="248"/>
      <c r="E92" s="249"/>
      <c r="F92" s="232"/>
    </row>
    <row r="93" spans="1:6" ht="18.75" customHeight="1">
      <c r="A93" s="176"/>
      <c r="B93" s="177" t="s">
        <v>270</v>
      </c>
      <c r="C93" s="248"/>
      <c r="D93" s="248"/>
      <c r="E93" s="249"/>
      <c r="F93" s="232"/>
    </row>
    <row r="94" spans="1:6" ht="21" customHeight="1">
      <c r="A94" s="176" t="s">
        <v>401</v>
      </c>
      <c r="B94" s="177" t="s">
        <v>271</v>
      </c>
      <c r="C94" s="248"/>
      <c r="D94" s="248"/>
      <c r="E94" s="249"/>
      <c r="F94" s="232"/>
    </row>
    <row r="95" spans="1:6" ht="22.5" customHeight="1">
      <c r="A95" s="176" t="s">
        <v>402</v>
      </c>
      <c r="B95" s="177" t="s">
        <v>272</v>
      </c>
      <c r="C95" s="248"/>
      <c r="D95" s="248"/>
      <c r="E95" s="249"/>
      <c r="F95" s="232"/>
    </row>
    <row r="96" spans="1:6" ht="20.25" customHeight="1">
      <c r="A96" s="176" t="s">
        <v>402</v>
      </c>
      <c r="B96" s="177" t="s">
        <v>342</v>
      </c>
      <c r="C96" s="248"/>
      <c r="D96" s="248"/>
      <c r="E96" s="249"/>
      <c r="F96" s="232"/>
    </row>
    <row r="97" spans="1:6" ht="24.75" customHeight="1">
      <c r="A97" s="176" t="s">
        <v>403</v>
      </c>
      <c r="B97" s="177" t="s">
        <v>273</v>
      </c>
      <c r="C97" s="248"/>
      <c r="D97" s="248"/>
      <c r="E97" s="249"/>
      <c r="F97" s="232"/>
    </row>
    <row r="98" spans="1:6" ht="20.25" customHeight="1">
      <c r="A98" s="181"/>
      <c r="B98" s="182" t="s">
        <v>404</v>
      </c>
      <c r="C98" s="246">
        <f>SUM(C91:C96)</f>
        <v>0</v>
      </c>
      <c r="D98" s="246">
        <f>SUM(D91:D96)</f>
        <v>0</v>
      </c>
      <c r="E98" s="247">
        <f>SUM(E91:E96)</f>
        <v>0</v>
      </c>
      <c r="F98" s="233"/>
    </row>
    <row r="99" spans="1:6" ht="18.75" customHeight="1">
      <c r="A99" s="176" t="s">
        <v>405</v>
      </c>
      <c r="B99" s="177" t="s">
        <v>274</v>
      </c>
      <c r="C99" s="248"/>
      <c r="D99" s="248"/>
      <c r="E99" s="249"/>
      <c r="F99" s="232"/>
    </row>
    <row r="100" spans="1:6" ht="18" customHeight="1">
      <c r="A100" s="176" t="s">
        <v>406</v>
      </c>
      <c r="B100" s="177" t="s">
        <v>275</v>
      </c>
      <c r="C100" s="248"/>
      <c r="D100" s="248"/>
      <c r="E100" s="249"/>
      <c r="F100" s="232"/>
    </row>
    <row r="101" spans="1:6" ht="21" customHeight="1">
      <c r="A101" s="176" t="s">
        <v>407</v>
      </c>
      <c r="B101" s="177" t="s">
        <v>276</v>
      </c>
      <c r="C101" s="248"/>
      <c r="D101" s="248"/>
      <c r="E101" s="249"/>
      <c r="F101" s="232"/>
    </row>
    <row r="102" spans="1:6" ht="27" customHeight="1">
      <c r="A102" s="176" t="s">
        <v>408</v>
      </c>
      <c r="B102" s="177" t="s">
        <v>277</v>
      </c>
      <c r="C102" s="248"/>
      <c r="D102" s="248"/>
      <c r="E102" s="249"/>
      <c r="F102" s="232"/>
    </row>
    <row r="103" spans="1:6" ht="20.25" customHeight="1">
      <c r="A103" s="181"/>
      <c r="B103" s="182" t="s">
        <v>278</v>
      </c>
      <c r="C103" s="246">
        <f>SUM(C99:C102)</f>
        <v>0</v>
      </c>
      <c r="D103" s="246">
        <f>SUM(D99:D102)</f>
        <v>0</v>
      </c>
      <c r="E103" s="247">
        <f>SUM(E99:E102)</f>
        <v>0</v>
      </c>
      <c r="F103" s="233"/>
    </row>
    <row r="104" spans="1:6" ht="27" customHeight="1">
      <c r="A104" s="176">
        <v>246</v>
      </c>
      <c r="B104" s="177" t="s">
        <v>265</v>
      </c>
      <c r="C104" s="248"/>
      <c r="D104" s="248"/>
      <c r="E104" s="249"/>
      <c r="F104" s="232"/>
    </row>
    <row r="105" spans="1:6" ht="29.25" customHeight="1">
      <c r="A105" s="176">
        <v>247</v>
      </c>
      <c r="B105" s="177" t="s">
        <v>266</v>
      </c>
      <c r="C105" s="248"/>
      <c r="D105" s="248"/>
      <c r="E105" s="249"/>
      <c r="F105" s="232"/>
    </row>
    <row r="106" spans="1:6" ht="25.5" customHeight="1">
      <c r="A106" s="176">
        <v>249</v>
      </c>
      <c r="B106" s="177" t="s">
        <v>267</v>
      </c>
      <c r="C106" s="248"/>
      <c r="D106" s="248"/>
      <c r="E106" s="249"/>
      <c r="F106" s="232"/>
    </row>
    <row r="107" spans="1:6" ht="27.75" customHeight="1">
      <c r="A107" s="181"/>
      <c r="B107" s="190" t="s">
        <v>409</v>
      </c>
      <c r="C107" s="246">
        <f>SUM(C104:C106)</f>
        <v>0</v>
      </c>
      <c r="D107" s="246">
        <f>SUM(D104:D106)</f>
        <v>0</v>
      </c>
      <c r="E107" s="247">
        <f>SUM(E104:E106)</f>
        <v>0</v>
      </c>
      <c r="F107" s="233"/>
    </row>
    <row r="108" spans="1:6" ht="25.5" customHeight="1">
      <c r="A108" s="176" t="s">
        <v>413</v>
      </c>
      <c r="B108" s="177" t="s">
        <v>466</v>
      </c>
      <c r="C108" s="248"/>
      <c r="D108" s="248"/>
      <c r="E108" s="249"/>
      <c r="F108" s="232"/>
    </row>
    <row r="109" spans="1:6" ht="24.75" customHeight="1">
      <c r="A109" s="176" t="s">
        <v>414</v>
      </c>
      <c r="B109" s="177" t="s">
        <v>384</v>
      </c>
      <c r="C109" s="248"/>
      <c r="D109" s="248"/>
      <c r="E109" s="249"/>
      <c r="F109" s="232"/>
    </row>
    <row r="110" spans="1:6" ht="19.5" customHeight="1">
      <c r="A110" s="176" t="s">
        <v>415</v>
      </c>
      <c r="B110" s="177" t="s">
        <v>385</v>
      </c>
      <c r="C110" s="248">
        <v>600</v>
      </c>
      <c r="D110" s="248">
        <v>300</v>
      </c>
      <c r="E110" s="249">
        <v>2000</v>
      </c>
      <c r="F110" s="232"/>
    </row>
    <row r="111" spans="1:6" ht="16.5" customHeight="1">
      <c r="A111" s="176" t="s">
        <v>416</v>
      </c>
      <c r="B111" s="177" t="s">
        <v>386</v>
      </c>
      <c r="C111" s="248"/>
      <c r="D111" s="248"/>
      <c r="E111" s="249"/>
      <c r="F111" s="232"/>
    </row>
    <row r="112" spans="1:6" ht="24.75" customHeight="1">
      <c r="A112" s="176"/>
      <c r="B112" s="182" t="s">
        <v>467</v>
      </c>
      <c r="C112" s="248">
        <f>SUM(C108:C111)</f>
        <v>600</v>
      </c>
      <c r="D112" s="248">
        <f>SUM(D108:D111)</f>
        <v>300</v>
      </c>
      <c r="E112" s="249">
        <f>SUM(E108:E111)</f>
        <v>2000</v>
      </c>
      <c r="F112" s="233"/>
    </row>
    <row r="113" spans="1:6" ht="20.25" customHeight="1">
      <c r="A113" s="176"/>
      <c r="B113" s="182" t="s">
        <v>417</v>
      </c>
      <c r="C113" s="248">
        <f>C112+C107+C103+C98</f>
        <v>600</v>
      </c>
      <c r="D113" s="248">
        <f>D112+D107+D103+D98</f>
        <v>300</v>
      </c>
      <c r="E113" s="249">
        <f>E112+E107+E103+E98</f>
        <v>2000</v>
      </c>
      <c r="F113" s="233"/>
    </row>
    <row r="114" spans="1:6" ht="25.5" customHeight="1">
      <c r="A114" s="181"/>
      <c r="B114" s="182" t="s">
        <v>412</v>
      </c>
      <c r="C114" s="241">
        <f>C113+C90</f>
        <v>600</v>
      </c>
      <c r="D114" s="241">
        <f>D113+D90</f>
        <v>435</v>
      </c>
      <c r="E114" s="244">
        <f>E113+E90</f>
        <v>2800</v>
      </c>
      <c r="F114" s="235"/>
    </row>
    <row r="115" spans="1:6" ht="33" customHeight="1">
      <c r="A115" s="179" t="s">
        <v>422</v>
      </c>
      <c r="B115" s="202" t="s">
        <v>421</v>
      </c>
      <c r="C115" s="254"/>
      <c r="D115" s="254"/>
      <c r="E115" s="255"/>
      <c r="F115" s="236"/>
    </row>
    <row r="116" spans="1:6" ht="24" customHeight="1">
      <c r="A116" s="179" t="s">
        <v>423</v>
      </c>
      <c r="B116" s="202" t="s">
        <v>279</v>
      </c>
      <c r="C116" s="254"/>
      <c r="D116" s="254"/>
      <c r="E116" s="255"/>
      <c r="F116" s="236"/>
    </row>
    <row r="117" spans="1:6" ht="23.25" customHeight="1">
      <c r="A117" s="191"/>
      <c r="B117" s="204" t="s">
        <v>343</v>
      </c>
      <c r="C117" s="256">
        <f>SUM(C115:C116)</f>
        <v>0</v>
      </c>
      <c r="D117" s="256">
        <f>SUM(D115:D116)</f>
        <v>0</v>
      </c>
      <c r="E117" s="257">
        <f>SUM(E115:E116)</f>
        <v>0</v>
      </c>
      <c r="F117" s="237"/>
    </row>
    <row r="118" spans="1:6" ht="18.75">
      <c r="A118" s="179" t="s">
        <v>424</v>
      </c>
      <c r="B118" s="205" t="s">
        <v>420</v>
      </c>
      <c r="C118" s="258"/>
      <c r="D118" s="258"/>
      <c r="E118" s="259"/>
      <c r="F118" s="236"/>
    </row>
    <row r="119" spans="1:6" ht="19.5" customHeight="1">
      <c r="A119" s="179" t="s">
        <v>425</v>
      </c>
      <c r="B119" s="203" t="s">
        <v>280</v>
      </c>
      <c r="C119" s="254"/>
      <c r="D119" s="254"/>
      <c r="E119" s="255"/>
      <c r="F119" s="236"/>
    </row>
    <row r="120" spans="1:6" ht="21.75" customHeight="1">
      <c r="A120" s="179" t="s">
        <v>426</v>
      </c>
      <c r="B120" s="203" t="s">
        <v>281</v>
      </c>
      <c r="C120" s="254"/>
      <c r="D120" s="254"/>
      <c r="E120" s="255"/>
      <c r="F120" s="236"/>
    </row>
    <row r="121" spans="1:6" ht="24" customHeight="1">
      <c r="A121" s="179" t="s">
        <v>427</v>
      </c>
      <c r="B121" s="202" t="s">
        <v>418</v>
      </c>
      <c r="C121" s="254"/>
      <c r="D121" s="254"/>
      <c r="E121" s="255"/>
      <c r="F121" s="236"/>
    </row>
    <row r="122" spans="1:6" ht="18.75" customHeight="1">
      <c r="A122" s="179" t="s">
        <v>428</v>
      </c>
      <c r="B122" s="203" t="s">
        <v>282</v>
      </c>
      <c r="C122" s="254"/>
      <c r="D122" s="254"/>
      <c r="E122" s="255"/>
      <c r="F122" s="236"/>
    </row>
    <row r="123" spans="1:6" ht="24.75" customHeight="1">
      <c r="A123" s="179" t="s">
        <v>429</v>
      </c>
      <c r="B123" s="203" t="s">
        <v>283</v>
      </c>
      <c r="C123" s="254"/>
      <c r="D123" s="254"/>
      <c r="E123" s="255"/>
      <c r="F123" s="236"/>
    </row>
    <row r="124" spans="1:6" ht="18.75" customHeight="1">
      <c r="A124" s="191">
        <v>297</v>
      </c>
      <c r="B124" s="204" t="s">
        <v>419</v>
      </c>
      <c r="C124" s="256">
        <f>SUM(C118:C123)</f>
        <v>0</v>
      </c>
      <c r="D124" s="256">
        <f>SUM(D118:D123)</f>
        <v>0</v>
      </c>
      <c r="E124" s="257">
        <f>SUM(E118:E123)</f>
        <v>0</v>
      </c>
      <c r="F124" s="237"/>
    </row>
    <row r="125" spans="1:6" ht="18.75">
      <c r="A125" s="179" t="s">
        <v>430</v>
      </c>
      <c r="B125" s="205" t="s">
        <v>284</v>
      </c>
      <c r="C125" s="258"/>
      <c r="D125" s="258"/>
      <c r="E125" s="259"/>
      <c r="F125" s="236"/>
    </row>
    <row r="126" spans="1:6" ht="18.75">
      <c r="A126" s="179" t="s">
        <v>431</v>
      </c>
      <c r="B126" s="205" t="s">
        <v>285</v>
      </c>
      <c r="C126" s="258"/>
      <c r="D126" s="258"/>
      <c r="E126" s="259"/>
      <c r="F126" s="236"/>
    </row>
    <row r="127" spans="1:6" ht="18.75">
      <c r="A127" s="179">
        <v>5915</v>
      </c>
      <c r="B127" s="205" t="s">
        <v>286</v>
      </c>
      <c r="C127" s="258"/>
      <c r="D127" s="258"/>
      <c r="E127" s="259"/>
      <c r="F127" s="236"/>
    </row>
    <row r="128" spans="1:6" ht="18.75">
      <c r="A128" s="179">
        <v>5916</v>
      </c>
      <c r="B128" s="205" t="s">
        <v>287</v>
      </c>
      <c r="C128" s="258"/>
      <c r="D128" s="258"/>
      <c r="E128" s="259"/>
      <c r="F128" s="236"/>
    </row>
    <row r="129" spans="1:6" ht="18.75">
      <c r="A129" s="191"/>
      <c r="B129" s="206" t="s">
        <v>432</v>
      </c>
      <c r="C129" s="260">
        <f>SUM(C125:C128)</f>
        <v>0</v>
      </c>
      <c r="D129" s="260">
        <f>SUM(D125:D128)</f>
        <v>0</v>
      </c>
      <c r="E129" s="261">
        <f>SUM(E125:E128)</f>
        <v>0</v>
      </c>
      <c r="F129" s="237"/>
    </row>
    <row r="130" spans="1:6" ht="18.75">
      <c r="A130" s="191"/>
      <c r="B130" s="206" t="s">
        <v>433</v>
      </c>
      <c r="C130" s="260">
        <f>C117+C124+C129</f>
        <v>0</v>
      </c>
      <c r="D130" s="260"/>
      <c r="E130" s="261"/>
      <c r="F130" s="237"/>
    </row>
    <row r="131" spans="1:6" ht="18.75">
      <c r="A131" s="191"/>
      <c r="B131" s="182" t="s">
        <v>344</v>
      </c>
      <c r="C131" s="241">
        <f>C130+C114</f>
        <v>600</v>
      </c>
      <c r="D131" s="241">
        <f>D130+D114</f>
        <v>435</v>
      </c>
      <c r="E131" s="244">
        <f>E130+E114</f>
        <v>2800</v>
      </c>
      <c r="F131" s="235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15"/>
  <sheetViews>
    <sheetView view="pageBreakPreview" zoomScale="60" zoomScalePageLayoutView="0" workbookViewId="0" topLeftCell="A1">
      <selection activeCell="L34" sqref="L34"/>
    </sheetView>
  </sheetViews>
  <sheetFormatPr defaultColWidth="8.66015625" defaultRowHeight="18"/>
  <cols>
    <col min="1" max="1" width="10.25" style="14" bestFit="1" customWidth="1"/>
    <col min="2" max="2" width="34.41015625" style="14" customWidth="1"/>
    <col min="3" max="3" width="8.91015625" style="14" customWidth="1"/>
    <col min="4" max="4" width="7.25" style="14" customWidth="1"/>
    <col min="5" max="5" width="7.66015625" style="14" customWidth="1"/>
    <col min="6" max="6" width="7.91015625" style="14" customWidth="1"/>
    <col min="7" max="16384" width="8.91015625" style="14" customWidth="1"/>
  </cols>
  <sheetData>
    <row r="3" spans="1:3" ht="18.75">
      <c r="A3" s="117">
        <v>882117</v>
      </c>
      <c r="B3" s="286" t="s">
        <v>103</v>
      </c>
      <c r="C3" s="287"/>
    </row>
    <row r="4" spans="1:7" ht="18.75">
      <c r="A4" s="33" t="s">
        <v>102</v>
      </c>
      <c r="B4" s="33"/>
      <c r="C4" s="111" t="s">
        <v>142</v>
      </c>
      <c r="D4" s="148" t="s">
        <v>151</v>
      </c>
      <c r="E4" s="136" t="s">
        <v>183</v>
      </c>
      <c r="F4" s="136" t="s">
        <v>184</v>
      </c>
      <c r="G4" s="35" t="s">
        <v>182</v>
      </c>
    </row>
    <row r="5" spans="1:7" ht="18.75">
      <c r="A5" s="33"/>
      <c r="B5" s="33"/>
      <c r="C5" s="33"/>
      <c r="D5" s="118"/>
      <c r="E5" s="33"/>
      <c r="F5" s="33"/>
      <c r="G5" s="33"/>
    </row>
    <row r="6" spans="1:7" ht="18.75">
      <c r="A6" s="33">
        <v>583134</v>
      </c>
      <c r="B6" s="33" t="s">
        <v>76</v>
      </c>
      <c r="C6" s="33">
        <v>348</v>
      </c>
      <c r="D6" s="118">
        <v>444</v>
      </c>
      <c r="E6" s="33">
        <v>360</v>
      </c>
      <c r="F6" s="33">
        <v>360</v>
      </c>
      <c r="G6" s="33">
        <v>216</v>
      </c>
    </row>
    <row r="7" spans="1:7" ht="18.75">
      <c r="A7" s="33"/>
      <c r="B7" s="33"/>
      <c r="C7" s="33"/>
      <c r="D7" s="118"/>
      <c r="E7" s="33"/>
      <c r="F7" s="33"/>
      <c r="G7" s="33"/>
    </row>
    <row r="8" spans="1:7" ht="18.75">
      <c r="A8" s="33"/>
      <c r="B8" s="33"/>
      <c r="C8" s="33"/>
      <c r="D8" s="118"/>
      <c r="E8" s="33"/>
      <c r="F8" s="33"/>
      <c r="G8" s="33"/>
    </row>
    <row r="9" spans="1:7" ht="18.75">
      <c r="A9" s="33">
        <v>583125</v>
      </c>
      <c r="B9" s="33" t="s">
        <v>94</v>
      </c>
      <c r="C9" s="33">
        <v>1350</v>
      </c>
      <c r="D9" s="118">
        <v>1200</v>
      </c>
      <c r="E9" s="33">
        <v>1325</v>
      </c>
      <c r="F9" s="33">
        <v>1325</v>
      </c>
      <c r="G9" s="33">
        <v>2450</v>
      </c>
    </row>
    <row r="10" spans="1:7" ht="18.75">
      <c r="A10" s="33"/>
      <c r="B10" s="32" t="s">
        <v>67</v>
      </c>
      <c r="C10" s="32">
        <f>SUM(C5:C9)</f>
        <v>1698</v>
      </c>
      <c r="D10" s="33">
        <f>SUM(D5:D9)</f>
        <v>1644</v>
      </c>
      <c r="E10" s="33">
        <f>SUM(E5:E9)</f>
        <v>1685</v>
      </c>
      <c r="F10" s="33">
        <f>SUM(F5:F9)</f>
        <v>1685</v>
      </c>
      <c r="G10" s="33">
        <f>SUM(G5:G9)</f>
        <v>2666</v>
      </c>
    </row>
    <row r="13" ht="18.75">
      <c r="B13" s="14" t="s">
        <v>141</v>
      </c>
    </row>
    <row r="14" ht="18.75">
      <c r="B14" s="14" t="s">
        <v>164</v>
      </c>
    </row>
    <row r="15" ht="18.75">
      <c r="B15" s="14" t="s">
        <v>165</v>
      </c>
    </row>
  </sheetData>
  <sheetProtection/>
  <mergeCells count="1">
    <mergeCell ref="B3:C3"/>
  </mergeCells>
  <printOptions/>
  <pageMargins left="0.7" right="0.7" top="0.75" bottom="0.75" header="0.3" footer="0.3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H11"/>
  <sheetViews>
    <sheetView view="pageBreakPreview" zoomScale="60" zoomScalePageLayoutView="0" workbookViewId="0" topLeftCell="A1">
      <selection activeCell="B27" sqref="B27"/>
    </sheetView>
  </sheetViews>
  <sheetFormatPr defaultColWidth="8.66015625" defaultRowHeight="18"/>
  <cols>
    <col min="1" max="1" width="9.08203125" style="6" bestFit="1" customWidth="1"/>
    <col min="2" max="2" width="30.41015625" style="6" customWidth="1"/>
    <col min="3" max="3" width="0.99609375" style="6" customWidth="1"/>
    <col min="4" max="4" width="6.58203125" style="6" customWidth="1"/>
    <col min="5" max="5" width="7.58203125" style="6" customWidth="1"/>
    <col min="6" max="6" width="7.66015625" style="6" customWidth="1"/>
    <col min="7" max="7" width="7.75" style="6" customWidth="1"/>
    <col min="8" max="16384" width="8.91015625" style="6" customWidth="1"/>
  </cols>
  <sheetData>
    <row r="4" spans="1:6" ht="24.75" customHeight="1" thickBot="1">
      <c r="A4" s="119">
        <v>882122</v>
      </c>
      <c r="B4" s="120" t="s">
        <v>112</v>
      </c>
      <c r="F4" s="6" t="s">
        <v>105</v>
      </c>
    </row>
    <row r="5" spans="1:4" ht="15">
      <c r="A5" s="6" t="s">
        <v>101</v>
      </c>
      <c r="C5" s="11"/>
      <c r="D5" s="11"/>
    </row>
    <row r="6" spans="1:8" ht="15">
      <c r="A6" s="19"/>
      <c r="B6" s="19"/>
      <c r="C6" s="19"/>
      <c r="D6" s="19" t="s">
        <v>140</v>
      </c>
      <c r="E6" s="36" t="s">
        <v>151</v>
      </c>
      <c r="F6" s="36" t="s">
        <v>183</v>
      </c>
      <c r="G6" s="36" t="s">
        <v>184</v>
      </c>
      <c r="H6" s="19" t="s">
        <v>182</v>
      </c>
    </row>
    <row r="7" spans="1:8" ht="15.75">
      <c r="A7" s="22">
        <v>5831171</v>
      </c>
      <c r="B7" s="19" t="s">
        <v>58</v>
      </c>
      <c r="C7" s="19"/>
      <c r="D7" s="19">
        <v>400</v>
      </c>
      <c r="E7" s="22">
        <v>435</v>
      </c>
      <c r="F7" s="19">
        <v>430</v>
      </c>
      <c r="G7" s="19">
        <v>430</v>
      </c>
      <c r="H7" s="19">
        <v>430</v>
      </c>
    </row>
    <row r="8" spans="1:8" ht="15.75">
      <c r="A8" s="22"/>
      <c r="B8" s="19" t="s">
        <v>175</v>
      </c>
      <c r="C8" s="19"/>
      <c r="D8" s="19"/>
      <c r="E8" s="22"/>
      <c r="F8" s="19">
        <v>735</v>
      </c>
      <c r="G8" s="19">
        <v>735</v>
      </c>
      <c r="H8" s="19">
        <v>0</v>
      </c>
    </row>
    <row r="9" spans="1:8" ht="15.75">
      <c r="A9" s="22"/>
      <c r="B9" s="19" t="s">
        <v>211</v>
      </c>
      <c r="C9" s="19"/>
      <c r="D9" s="19"/>
      <c r="E9" s="22"/>
      <c r="F9" s="19"/>
      <c r="G9" s="19"/>
      <c r="H9" s="19">
        <v>1500</v>
      </c>
    </row>
    <row r="10" spans="1:8" ht="15.75">
      <c r="A10" s="22"/>
      <c r="B10" s="19"/>
      <c r="C10" s="19"/>
      <c r="D10" s="19"/>
      <c r="E10" s="19"/>
      <c r="F10" s="19"/>
      <c r="G10" s="19"/>
      <c r="H10" s="19"/>
    </row>
    <row r="11" spans="1:8" ht="27.75" customHeight="1">
      <c r="A11" s="22"/>
      <c r="B11" s="22" t="s">
        <v>0</v>
      </c>
      <c r="C11" s="24"/>
      <c r="D11" s="23">
        <f>SUM(D7:D10)</f>
        <v>400</v>
      </c>
      <c r="E11" s="23">
        <f>SUM(E7:E10)</f>
        <v>435</v>
      </c>
      <c r="F11" s="23">
        <f>SUM(F7:F10)</f>
        <v>1165</v>
      </c>
      <c r="G11" s="23">
        <f>SUM(G7:G10)</f>
        <v>1165</v>
      </c>
      <c r="H11" s="23">
        <f>SUM(H7:H10)</f>
        <v>1930</v>
      </c>
    </row>
  </sheetData>
  <sheetProtection/>
  <printOptions/>
  <pageMargins left="0.7" right="0.7" top="0.75" bottom="0.75" header="0.3" footer="0.3"/>
  <pageSetup horizontalDpi="300" verticalDpi="3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H14"/>
  <sheetViews>
    <sheetView view="pageBreakPreview" zoomScale="60" zoomScalePageLayoutView="0" workbookViewId="0" topLeftCell="A1">
      <selection activeCell="G13" sqref="G13"/>
    </sheetView>
  </sheetViews>
  <sheetFormatPr defaultColWidth="8.66015625" defaultRowHeight="18"/>
  <cols>
    <col min="1" max="1" width="9.08203125" style="6" bestFit="1" customWidth="1"/>
    <col min="2" max="2" width="30.41015625" style="6" customWidth="1"/>
    <col min="3" max="3" width="0.99609375" style="6" customWidth="1"/>
    <col min="4" max="4" width="6.58203125" style="6" customWidth="1"/>
    <col min="5" max="5" width="7.33203125" style="6" customWidth="1"/>
    <col min="6" max="6" width="7.58203125" style="6" customWidth="1"/>
    <col min="7" max="7" width="8.58203125" style="6" customWidth="1"/>
    <col min="8" max="16384" width="8.91015625" style="6" customWidth="1"/>
  </cols>
  <sheetData>
    <row r="4" spans="1:6" ht="24.75" customHeight="1" thickBot="1">
      <c r="A4" s="119">
        <v>882123</v>
      </c>
      <c r="B4" s="120" t="s">
        <v>56</v>
      </c>
      <c r="F4" s="6" t="s">
        <v>105</v>
      </c>
    </row>
    <row r="5" spans="1:4" ht="15">
      <c r="A5" s="6" t="s">
        <v>101</v>
      </c>
      <c r="C5" s="11"/>
      <c r="D5" s="11"/>
    </row>
    <row r="6" spans="1:8" ht="30">
      <c r="A6" s="19"/>
      <c r="B6" s="19"/>
      <c r="C6" s="19"/>
      <c r="D6" s="105" t="s">
        <v>140</v>
      </c>
      <c r="E6" s="36" t="s">
        <v>151</v>
      </c>
      <c r="F6" s="36" t="s">
        <v>183</v>
      </c>
      <c r="G6" s="36" t="s">
        <v>184</v>
      </c>
      <c r="H6" s="19" t="s">
        <v>182</v>
      </c>
    </row>
    <row r="7" spans="1:8" ht="15.75">
      <c r="A7" s="22"/>
      <c r="B7" s="105"/>
      <c r="C7" s="19"/>
      <c r="D7" s="19"/>
      <c r="E7" s="22"/>
      <c r="F7" s="19"/>
      <c r="G7" s="19"/>
      <c r="H7" s="19"/>
    </row>
    <row r="8" spans="1:8" ht="15.75">
      <c r="A8" s="22">
        <v>5831172</v>
      </c>
      <c r="B8" s="19" t="s">
        <v>113</v>
      </c>
      <c r="C8" s="19"/>
      <c r="D8" s="19">
        <v>700</v>
      </c>
      <c r="E8" s="22">
        <v>650</v>
      </c>
      <c r="F8" s="19">
        <v>800</v>
      </c>
      <c r="G8" s="19">
        <v>450</v>
      </c>
      <c r="H8" s="19">
        <v>600</v>
      </c>
    </row>
    <row r="9" spans="1:8" ht="15.75">
      <c r="A9" s="22"/>
      <c r="B9" s="19"/>
      <c r="C9" s="19"/>
      <c r="D9" s="19"/>
      <c r="E9" s="22"/>
      <c r="F9" s="19"/>
      <c r="G9" s="19"/>
      <c r="H9" s="19"/>
    </row>
    <row r="10" spans="1:8" ht="15.75">
      <c r="A10" s="22"/>
      <c r="B10" s="19"/>
      <c r="C10" s="19"/>
      <c r="D10" s="19"/>
      <c r="E10" s="22"/>
      <c r="F10" s="19"/>
      <c r="G10" s="19"/>
      <c r="H10" s="19"/>
    </row>
    <row r="11" spans="1:8" ht="15.75">
      <c r="A11" s="22"/>
      <c r="B11" s="19"/>
      <c r="C11" s="19"/>
      <c r="D11" s="19"/>
      <c r="E11" s="22"/>
      <c r="F11" s="19"/>
      <c r="G11" s="19"/>
      <c r="H11" s="19"/>
    </row>
    <row r="12" spans="1:8" ht="15.75">
      <c r="A12" s="22"/>
      <c r="B12" s="19"/>
      <c r="C12" s="19"/>
      <c r="D12" s="19"/>
      <c r="E12" s="22"/>
      <c r="F12" s="19"/>
      <c r="G12" s="19"/>
      <c r="H12" s="19"/>
    </row>
    <row r="13" spans="1:8" ht="15.75">
      <c r="A13" s="22"/>
      <c r="B13" s="19"/>
      <c r="C13" s="19"/>
      <c r="D13" s="19"/>
      <c r="E13" s="19"/>
      <c r="F13" s="19"/>
      <c r="G13" s="19"/>
      <c r="H13" s="19"/>
    </row>
    <row r="14" spans="1:8" ht="27.75" customHeight="1">
      <c r="A14" s="22"/>
      <c r="B14" s="22" t="s">
        <v>0</v>
      </c>
      <c r="C14" s="24"/>
      <c r="D14" s="23">
        <f>SUM(D7:D13)</f>
        <v>700</v>
      </c>
      <c r="E14" s="23">
        <f>SUM(E7:E13)</f>
        <v>650</v>
      </c>
      <c r="F14" s="23">
        <f>SUM(F7:F13)</f>
        <v>800</v>
      </c>
      <c r="G14" s="23">
        <f>SUM(G7:G13)</f>
        <v>450</v>
      </c>
      <c r="H14" s="23">
        <f>SUM(H7:H13)</f>
        <v>600</v>
      </c>
    </row>
  </sheetData>
  <sheetProtection/>
  <printOptions/>
  <pageMargins left="0.7" right="0.7" top="0.75" bottom="0.75" header="0.3" footer="0.3"/>
  <pageSetup horizontalDpi="300" verticalDpi="3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F131"/>
  <sheetViews>
    <sheetView view="pageBreakPreview" zoomScale="60" zoomScalePageLayoutView="0" workbookViewId="0" topLeftCell="A109">
      <selection activeCell="F17" sqref="F17"/>
    </sheetView>
  </sheetViews>
  <sheetFormatPr defaultColWidth="8.66015625" defaultRowHeight="18"/>
  <cols>
    <col min="2" max="2" width="37.66015625" style="0" customWidth="1"/>
    <col min="6" max="6" width="8.91015625" style="238" customWidth="1"/>
  </cols>
  <sheetData>
    <row r="1" spans="1:6" ht="18.75">
      <c r="A1" s="171"/>
      <c r="B1" s="199"/>
      <c r="C1" s="172"/>
      <c r="D1" s="172"/>
      <c r="E1" s="199"/>
      <c r="F1" s="229"/>
    </row>
    <row r="2" spans="1:6" ht="18.75">
      <c r="A2" s="173"/>
      <c r="B2" s="200" t="s">
        <v>288</v>
      </c>
      <c r="C2" s="174"/>
      <c r="D2" s="174"/>
      <c r="E2" s="200"/>
      <c r="F2" s="230"/>
    </row>
    <row r="3" spans="1:6" ht="18.75">
      <c r="A3" s="173">
        <v>882123</v>
      </c>
      <c r="B3" s="200" t="s">
        <v>448</v>
      </c>
      <c r="C3" s="174" t="s">
        <v>182</v>
      </c>
      <c r="D3" s="174" t="s">
        <v>289</v>
      </c>
      <c r="E3" s="200">
        <v>2016</v>
      </c>
      <c r="F3" s="230"/>
    </row>
    <row r="4" spans="1:6" ht="18.75">
      <c r="A4" s="173">
        <v>103010</v>
      </c>
      <c r="B4" s="200"/>
      <c r="C4" s="174"/>
      <c r="D4" s="174"/>
      <c r="E4" s="200"/>
      <c r="F4" s="230"/>
    </row>
    <row r="5" spans="1:6" ht="18.75">
      <c r="A5" s="175" t="s">
        <v>230</v>
      </c>
      <c r="B5" s="201" t="s">
        <v>231</v>
      </c>
      <c r="C5" s="175"/>
      <c r="D5" s="175"/>
      <c r="E5" s="201"/>
      <c r="F5" s="231"/>
    </row>
    <row r="6" spans="1:6" ht="21" customHeight="1">
      <c r="A6" s="201" t="s">
        <v>290</v>
      </c>
      <c r="B6" s="177" t="s">
        <v>232</v>
      </c>
      <c r="C6" s="198"/>
      <c r="D6" s="198"/>
      <c r="E6" s="177"/>
      <c r="F6" s="232"/>
    </row>
    <row r="7" spans="1:6" ht="18.75" customHeight="1">
      <c r="A7" s="201" t="s">
        <v>291</v>
      </c>
      <c r="B7" s="177" t="s">
        <v>233</v>
      </c>
      <c r="C7" s="198"/>
      <c r="D7" s="198"/>
      <c r="E7" s="177"/>
      <c r="F7" s="232"/>
    </row>
    <row r="8" spans="1:6" ht="24.75" customHeight="1">
      <c r="A8" s="201" t="s">
        <v>292</v>
      </c>
      <c r="B8" s="177" t="s">
        <v>234</v>
      </c>
      <c r="C8" s="198"/>
      <c r="D8" s="198"/>
      <c r="E8" s="177"/>
      <c r="F8" s="232"/>
    </row>
    <row r="9" spans="1:6" ht="18.75" customHeight="1">
      <c r="A9" s="201" t="s">
        <v>293</v>
      </c>
      <c r="B9" s="177" t="s">
        <v>235</v>
      </c>
      <c r="C9" s="198"/>
      <c r="D9" s="198"/>
      <c r="E9" s="177"/>
      <c r="F9" s="232"/>
    </row>
    <row r="10" spans="1:6" ht="21" customHeight="1">
      <c r="A10" s="201" t="s">
        <v>294</v>
      </c>
      <c r="B10" s="177" t="s">
        <v>236</v>
      </c>
      <c r="C10" s="198"/>
      <c r="D10" s="198"/>
      <c r="E10" s="177"/>
      <c r="F10" s="232"/>
    </row>
    <row r="11" spans="1:6" ht="21" customHeight="1">
      <c r="A11" s="201" t="s">
        <v>295</v>
      </c>
      <c r="B11" s="177" t="s">
        <v>37</v>
      </c>
      <c r="C11" s="198"/>
      <c r="D11" s="198"/>
      <c r="E11" s="177"/>
      <c r="F11" s="232"/>
    </row>
    <row r="12" spans="1:6" ht="21" customHeight="1">
      <c r="A12" s="201" t="s">
        <v>296</v>
      </c>
      <c r="B12" s="177" t="s">
        <v>237</v>
      </c>
      <c r="C12" s="198"/>
      <c r="D12" s="198"/>
      <c r="E12" s="177"/>
      <c r="F12" s="232"/>
    </row>
    <row r="13" spans="1:6" ht="22.5" customHeight="1">
      <c r="A13" s="201" t="s">
        <v>297</v>
      </c>
      <c r="B13" s="177" t="s">
        <v>2</v>
      </c>
      <c r="C13" s="198"/>
      <c r="D13" s="198"/>
      <c r="E13" s="177"/>
      <c r="F13" s="232"/>
    </row>
    <row r="14" spans="1:6" ht="20.25" customHeight="1">
      <c r="A14" s="201" t="s">
        <v>298</v>
      </c>
      <c r="B14" s="177" t="s">
        <v>238</v>
      </c>
      <c r="C14" s="198"/>
      <c r="D14" s="198"/>
      <c r="E14" s="177"/>
      <c r="F14" s="232"/>
    </row>
    <row r="15" spans="1:6" ht="18" customHeight="1">
      <c r="A15" s="201" t="s">
        <v>299</v>
      </c>
      <c r="B15" s="177" t="s">
        <v>239</v>
      </c>
      <c r="C15" s="248"/>
      <c r="D15" s="248"/>
      <c r="E15" s="249"/>
      <c r="F15" s="232"/>
    </row>
    <row r="16" spans="1:6" ht="18.75" customHeight="1">
      <c r="A16" s="201" t="s">
        <v>300</v>
      </c>
      <c r="B16" s="177" t="s">
        <v>240</v>
      </c>
      <c r="C16" s="248"/>
      <c r="D16" s="248"/>
      <c r="E16" s="249"/>
      <c r="F16" s="232"/>
    </row>
    <row r="17" spans="1:6" ht="20.25" customHeight="1">
      <c r="A17" s="201" t="s">
        <v>301</v>
      </c>
      <c r="B17" s="177" t="s">
        <v>241</v>
      </c>
      <c r="C17" s="248"/>
      <c r="D17" s="248"/>
      <c r="E17" s="249"/>
      <c r="F17" s="232"/>
    </row>
    <row r="18" spans="1:6" ht="18.75" customHeight="1">
      <c r="A18" s="181"/>
      <c r="B18" s="182" t="s">
        <v>305</v>
      </c>
      <c r="C18" s="246">
        <f>SUM(C6:C17)</f>
        <v>0</v>
      </c>
      <c r="D18" s="246">
        <f>SUM(D6:D17)</f>
        <v>0</v>
      </c>
      <c r="E18" s="247">
        <f>SUM(E6:E17)</f>
        <v>0</v>
      </c>
      <c r="F18" s="233"/>
    </row>
    <row r="19" spans="1:6" ht="18.75" customHeight="1">
      <c r="A19" s="201" t="s">
        <v>302</v>
      </c>
      <c r="B19" s="177" t="s">
        <v>242</v>
      </c>
      <c r="C19" s="248"/>
      <c r="D19" s="248"/>
      <c r="E19" s="249"/>
      <c r="F19" s="232"/>
    </row>
    <row r="20" spans="1:6" ht="24.75" customHeight="1">
      <c r="A20" s="201" t="s">
        <v>303</v>
      </c>
      <c r="B20" s="177" t="s">
        <v>243</v>
      </c>
      <c r="C20" s="248"/>
      <c r="D20" s="248"/>
      <c r="E20" s="249"/>
      <c r="F20" s="232"/>
    </row>
    <row r="21" spans="1:6" ht="20.25" customHeight="1">
      <c r="A21" s="201" t="s">
        <v>306</v>
      </c>
      <c r="B21" s="177" t="s">
        <v>17</v>
      </c>
      <c r="C21" s="248"/>
      <c r="D21" s="248"/>
      <c r="E21" s="249"/>
      <c r="F21" s="232"/>
    </row>
    <row r="22" spans="1:6" ht="17.25" customHeight="1">
      <c r="A22" s="201" t="s">
        <v>304</v>
      </c>
      <c r="B22" s="177" t="s">
        <v>244</v>
      </c>
      <c r="C22" s="248"/>
      <c r="D22" s="248"/>
      <c r="E22" s="249"/>
      <c r="F22" s="232"/>
    </row>
    <row r="23" spans="1:6" ht="18.75" customHeight="1">
      <c r="A23" s="181"/>
      <c r="B23" s="182" t="s">
        <v>307</v>
      </c>
      <c r="C23" s="246">
        <f>SUM(C19:C22)</f>
        <v>0</v>
      </c>
      <c r="D23" s="246">
        <f>SUM(D19:D22)</f>
        <v>0</v>
      </c>
      <c r="E23" s="247">
        <f>SUM(E19:E22)</f>
        <v>0</v>
      </c>
      <c r="F23" s="233"/>
    </row>
    <row r="24" spans="1:6" ht="18.75" customHeight="1">
      <c r="A24" s="181"/>
      <c r="B24" s="182" t="s">
        <v>308</v>
      </c>
      <c r="C24" s="246">
        <f>C23+C18</f>
        <v>0</v>
      </c>
      <c r="D24" s="246">
        <f>D23+D18</f>
        <v>0</v>
      </c>
      <c r="E24" s="247">
        <f>E23+E18</f>
        <v>0</v>
      </c>
      <c r="F24" s="233"/>
    </row>
    <row r="25" spans="1:6" ht="18.75" customHeight="1">
      <c r="A25" s="201" t="s">
        <v>319</v>
      </c>
      <c r="B25" s="180" t="s">
        <v>309</v>
      </c>
      <c r="C25" s="250"/>
      <c r="D25" s="250"/>
      <c r="E25" s="251"/>
      <c r="F25" s="232"/>
    </row>
    <row r="26" spans="1:6" ht="18.75" customHeight="1">
      <c r="A26" s="201" t="s">
        <v>321</v>
      </c>
      <c r="B26" s="180" t="s">
        <v>310</v>
      </c>
      <c r="C26" s="250"/>
      <c r="D26" s="250"/>
      <c r="E26" s="251"/>
      <c r="F26" s="232"/>
    </row>
    <row r="27" spans="1:6" ht="18" customHeight="1">
      <c r="A27" s="201" t="s">
        <v>320</v>
      </c>
      <c r="B27" s="180" t="s">
        <v>311</v>
      </c>
      <c r="C27" s="250"/>
      <c r="D27" s="250"/>
      <c r="E27" s="251"/>
      <c r="F27" s="232"/>
    </row>
    <row r="28" spans="1:6" ht="18.75" customHeight="1">
      <c r="A28" s="176">
        <v>5215</v>
      </c>
      <c r="B28" s="180" t="s">
        <v>312</v>
      </c>
      <c r="C28" s="250"/>
      <c r="D28" s="250"/>
      <c r="E28" s="251"/>
      <c r="F28" s="232"/>
    </row>
    <row r="29" spans="1:6" ht="18.75" customHeight="1">
      <c r="A29" s="176">
        <v>5216</v>
      </c>
      <c r="B29" s="180" t="s">
        <v>313</v>
      </c>
      <c r="C29" s="250"/>
      <c r="D29" s="250"/>
      <c r="E29" s="251"/>
      <c r="F29" s="232"/>
    </row>
    <row r="30" spans="1:6" ht="16.5" customHeight="1">
      <c r="A30" s="201" t="s">
        <v>322</v>
      </c>
      <c r="B30" s="180" t="s">
        <v>314</v>
      </c>
      <c r="C30" s="250"/>
      <c r="D30" s="250"/>
      <c r="E30" s="251"/>
      <c r="F30" s="232"/>
    </row>
    <row r="31" spans="1:6" ht="28.5" customHeight="1">
      <c r="A31" s="181"/>
      <c r="B31" s="182" t="s">
        <v>434</v>
      </c>
      <c r="C31" s="241">
        <f>SUM(C25:C30)</f>
        <v>0</v>
      </c>
      <c r="D31" s="241">
        <f>SUM(D25:D30)</f>
        <v>0</v>
      </c>
      <c r="E31" s="244">
        <f>SUM(E25:E30)</f>
        <v>0</v>
      </c>
      <c r="F31" s="233"/>
    </row>
    <row r="32" spans="1:6" ht="19.5" customHeight="1">
      <c r="A32" s="201" t="s">
        <v>323</v>
      </c>
      <c r="B32" s="177" t="s">
        <v>246</v>
      </c>
      <c r="C32" s="248"/>
      <c r="D32" s="248"/>
      <c r="E32" s="249"/>
      <c r="F32" s="232"/>
    </row>
    <row r="33" spans="1:6" ht="20.25" customHeight="1">
      <c r="A33" s="201" t="s">
        <v>324</v>
      </c>
      <c r="B33" s="177" t="s">
        <v>247</v>
      </c>
      <c r="C33" s="248"/>
      <c r="D33" s="248"/>
      <c r="E33" s="249"/>
      <c r="F33" s="232"/>
    </row>
    <row r="34" spans="1:6" ht="18.75" customHeight="1">
      <c r="A34" s="181"/>
      <c r="B34" s="182" t="s">
        <v>315</v>
      </c>
      <c r="C34" s="246">
        <f>SUM(C32:C33)</f>
        <v>0</v>
      </c>
      <c r="D34" s="246">
        <f>SUM(D32:D33)</f>
        <v>0</v>
      </c>
      <c r="E34" s="247">
        <f>SUM(E32:E33)</f>
        <v>0</v>
      </c>
      <c r="F34" s="233"/>
    </row>
    <row r="35" spans="1:6" ht="18" customHeight="1">
      <c r="A35" s="201" t="s">
        <v>325</v>
      </c>
      <c r="B35" s="177" t="s">
        <v>248</v>
      </c>
      <c r="C35" s="248"/>
      <c r="D35" s="248"/>
      <c r="E35" s="249"/>
      <c r="F35" s="232"/>
    </row>
    <row r="36" spans="1:6" ht="21" customHeight="1">
      <c r="A36" s="201" t="s">
        <v>326</v>
      </c>
      <c r="B36" s="177" t="s">
        <v>249</v>
      </c>
      <c r="C36" s="248"/>
      <c r="D36" s="248"/>
      <c r="E36" s="249"/>
      <c r="F36" s="232"/>
    </row>
    <row r="37" spans="1:6" ht="21.75" customHeight="1">
      <c r="A37" s="181"/>
      <c r="B37" s="182" t="s">
        <v>316</v>
      </c>
      <c r="C37" s="246">
        <f>SUM(C35:C36)</f>
        <v>0</v>
      </c>
      <c r="D37" s="246">
        <f>SUM(D35:D36)</f>
        <v>0</v>
      </c>
      <c r="E37" s="247">
        <f>SUM(E35:E36)</f>
        <v>0</v>
      </c>
      <c r="F37" s="233"/>
    </row>
    <row r="38" spans="1:6" ht="18" customHeight="1">
      <c r="A38" s="201" t="s">
        <v>327</v>
      </c>
      <c r="B38" s="177" t="s">
        <v>250</v>
      </c>
      <c r="C38" s="248"/>
      <c r="D38" s="248"/>
      <c r="E38" s="249"/>
      <c r="F38" s="232"/>
    </row>
    <row r="39" spans="1:6" ht="16.5" customHeight="1">
      <c r="A39" s="201" t="s">
        <v>328</v>
      </c>
      <c r="B39" s="177" t="s">
        <v>251</v>
      </c>
      <c r="C39" s="248"/>
      <c r="D39" s="248"/>
      <c r="E39" s="249"/>
      <c r="F39" s="232"/>
    </row>
    <row r="40" spans="1:6" ht="18.75" customHeight="1">
      <c r="A40" s="201" t="s">
        <v>329</v>
      </c>
      <c r="B40" s="177" t="s">
        <v>317</v>
      </c>
      <c r="C40" s="248"/>
      <c r="D40" s="248"/>
      <c r="E40" s="249"/>
      <c r="F40" s="232"/>
    </row>
    <row r="41" spans="1:6" ht="18.75" customHeight="1">
      <c r="A41" s="201" t="s">
        <v>330</v>
      </c>
      <c r="B41" s="177" t="s">
        <v>331</v>
      </c>
      <c r="C41" s="248"/>
      <c r="D41" s="248"/>
      <c r="E41" s="249"/>
      <c r="F41" s="232"/>
    </row>
    <row r="42" spans="1:6" ht="18" customHeight="1">
      <c r="A42" s="201" t="s">
        <v>332</v>
      </c>
      <c r="B42" s="177" t="s">
        <v>333</v>
      </c>
      <c r="C42" s="248"/>
      <c r="D42" s="248"/>
      <c r="E42" s="249"/>
      <c r="F42" s="232"/>
    </row>
    <row r="43" spans="1:6" ht="20.25" customHeight="1">
      <c r="A43" s="200"/>
      <c r="B43" s="182" t="s">
        <v>357</v>
      </c>
      <c r="C43" s="246">
        <f>SUM(C41:C42)</f>
        <v>0</v>
      </c>
      <c r="D43" s="246">
        <f>SUM(D41:D42)</f>
        <v>0</v>
      </c>
      <c r="E43" s="247">
        <f>SUM(E41:E42)</f>
        <v>0</v>
      </c>
      <c r="F43" s="233"/>
    </row>
    <row r="44" spans="1:6" ht="20.25" customHeight="1">
      <c r="A44" s="200" t="s">
        <v>334</v>
      </c>
      <c r="B44" s="218" t="s">
        <v>358</v>
      </c>
      <c r="C44" s="252"/>
      <c r="D44" s="252"/>
      <c r="E44" s="253"/>
      <c r="F44" s="233"/>
    </row>
    <row r="45" spans="1:6" ht="20.25" customHeight="1">
      <c r="A45" s="200" t="s">
        <v>335</v>
      </c>
      <c r="B45" s="182" t="s">
        <v>252</v>
      </c>
      <c r="C45" s="246"/>
      <c r="D45" s="246"/>
      <c r="E45" s="247"/>
      <c r="F45" s="233"/>
    </row>
    <row r="46" spans="1:6" ht="18.75" customHeight="1">
      <c r="A46" s="201">
        <v>533711</v>
      </c>
      <c r="B46" s="177" t="s">
        <v>351</v>
      </c>
      <c r="C46" s="248"/>
      <c r="D46" s="248"/>
      <c r="E46" s="249"/>
      <c r="F46" s="232"/>
    </row>
    <row r="47" spans="1:6" ht="18.75" customHeight="1">
      <c r="A47" s="201" t="s">
        <v>354</v>
      </c>
      <c r="B47" s="177" t="s">
        <v>352</v>
      </c>
      <c r="C47" s="248"/>
      <c r="D47" s="248"/>
      <c r="E47" s="249"/>
      <c r="F47" s="232"/>
    </row>
    <row r="48" spans="1:6" ht="18.75" customHeight="1">
      <c r="A48" s="201" t="s">
        <v>355</v>
      </c>
      <c r="B48" s="177" t="s">
        <v>356</v>
      </c>
      <c r="C48" s="248"/>
      <c r="D48" s="248"/>
      <c r="E48" s="249"/>
      <c r="F48" s="232"/>
    </row>
    <row r="49" spans="1:6" ht="18" customHeight="1">
      <c r="A49" s="201" t="s">
        <v>359</v>
      </c>
      <c r="B49" s="177" t="s">
        <v>353</v>
      </c>
      <c r="C49" s="248"/>
      <c r="D49" s="248"/>
      <c r="E49" s="249"/>
      <c r="F49" s="232"/>
    </row>
    <row r="50" spans="1:6" ht="18" customHeight="1">
      <c r="A50" s="181"/>
      <c r="B50" s="182" t="s">
        <v>360</v>
      </c>
      <c r="C50" s="246">
        <f>SUM(C46:C49)</f>
        <v>0</v>
      </c>
      <c r="D50" s="246">
        <f>SUM(D46:D49)</f>
        <v>0</v>
      </c>
      <c r="E50" s="247">
        <f>SUM(E46:E49)</f>
        <v>0</v>
      </c>
      <c r="F50" s="233"/>
    </row>
    <row r="51" spans="1:6" ht="18.75" customHeight="1">
      <c r="A51" s="201" t="s">
        <v>336</v>
      </c>
      <c r="B51" s="177" t="s">
        <v>253</v>
      </c>
      <c r="C51" s="248"/>
      <c r="D51" s="248"/>
      <c r="E51" s="249"/>
      <c r="F51" s="232"/>
    </row>
    <row r="52" spans="1:6" ht="18.75" customHeight="1">
      <c r="A52" s="201" t="s">
        <v>337</v>
      </c>
      <c r="B52" s="177" t="s">
        <v>254</v>
      </c>
      <c r="C52" s="248"/>
      <c r="D52" s="248"/>
      <c r="E52" s="249"/>
      <c r="F52" s="232"/>
    </row>
    <row r="53" spans="1:6" ht="18.75" customHeight="1">
      <c r="A53" s="181"/>
      <c r="B53" s="182" t="s">
        <v>318</v>
      </c>
      <c r="C53" s="246">
        <f>SUM(C51:C52)</f>
        <v>0</v>
      </c>
      <c r="D53" s="246">
        <f>SUM(D51:D52)</f>
        <v>0</v>
      </c>
      <c r="E53" s="247">
        <f>SUM(E51:E52)</f>
        <v>0</v>
      </c>
      <c r="F53" s="233"/>
    </row>
    <row r="54" spans="1:6" ht="21.75" customHeight="1">
      <c r="A54" s="176" t="s">
        <v>345</v>
      </c>
      <c r="B54" s="177" t="s">
        <v>255</v>
      </c>
      <c r="C54" s="248"/>
      <c r="D54" s="248"/>
      <c r="E54" s="249"/>
      <c r="F54" s="232"/>
    </row>
    <row r="55" spans="1:6" ht="18.75" customHeight="1">
      <c r="A55" s="176">
        <v>36423</v>
      </c>
      <c r="B55" s="177" t="s">
        <v>256</v>
      </c>
      <c r="C55" s="248"/>
      <c r="D55" s="248"/>
      <c r="E55" s="249"/>
      <c r="F55" s="232"/>
    </row>
    <row r="56" spans="1:6" ht="18.75" customHeight="1">
      <c r="A56" s="176" t="s">
        <v>347</v>
      </c>
      <c r="B56" s="177" t="s">
        <v>346</v>
      </c>
      <c r="C56" s="248"/>
      <c r="D56" s="248"/>
      <c r="E56" s="249"/>
      <c r="F56" s="232"/>
    </row>
    <row r="57" spans="1:6" ht="20.25" customHeight="1">
      <c r="A57" s="176" t="s">
        <v>348</v>
      </c>
      <c r="B57" s="177" t="s">
        <v>257</v>
      </c>
      <c r="C57" s="248"/>
      <c r="D57" s="248"/>
      <c r="E57" s="249"/>
      <c r="F57" s="232"/>
    </row>
    <row r="58" spans="1:6" ht="20.25" customHeight="1">
      <c r="A58" s="176" t="s">
        <v>349</v>
      </c>
      <c r="B58" s="177" t="s">
        <v>258</v>
      </c>
      <c r="C58" s="248"/>
      <c r="D58" s="248"/>
      <c r="E58" s="249"/>
      <c r="F58" s="232"/>
    </row>
    <row r="59" spans="1:6" ht="18" customHeight="1">
      <c r="A59" s="181"/>
      <c r="B59" s="182" t="s">
        <v>350</v>
      </c>
      <c r="C59" s="246">
        <f>SUM(C54:C58)</f>
        <v>0</v>
      </c>
      <c r="D59" s="246">
        <f>SUM(D54:D58)</f>
        <v>0</v>
      </c>
      <c r="E59" s="247">
        <f>SUM(E54:E58)</f>
        <v>0</v>
      </c>
      <c r="F59" s="233"/>
    </row>
    <row r="60" spans="1:6" ht="18.75" customHeight="1">
      <c r="A60" s="181"/>
      <c r="B60" s="182" t="s">
        <v>197</v>
      </c>
      <c r="C60" s="246">
        <f>C59+C53+C50+C37+C34</f>
        <v>0</v>
      </c>
      <c r="D60" s="246">
        <f>D59+D53+D50+D37+D34</f>
        <v>0</v>
      </c>
      <c r="E60" s="247">
        <f>E59+E53+E50+E37+E34</f>
        <v>0</v>
      </c>
      <c r="F60" s="233"/>
    </row>
    <row r="61" spans="1:6" ht="18.75">
      <c r="A61" s="176" t="s">
        <v>361</v>
      </c>
      <c r="B61" s="186" t="s">
        <v>435</v>
      </c>
      <c r="C61" s="239"/>
      <c r="D61" s="239"/>
      <c r="E61" s="242"/>
      <c r="F61" s="232"/>
    </row>
    <row r="62" spans="1:6" ht="19.5" customHeight="1">
      <c r="A62" s="176" t="s">
        <v>362</v>
      </c>
      <c r="B62" s="187" t="s">
        <v>436</v>
      </c>
      <c r="C62" s="239"/>
      <c r="D62" s="239"/>
      <c r="E62" s="242"/>
      <c r="F62" s="232"/>
    </row>
    <row r="63" spans="1:6" ht="28.5" customHeight="1">
      <c r="A63" s="181"/>
      <c r="B63" s="222" t="s">
        <v>338</v>
      </c>
      <c r="C63" s="240">
        <f>SUM(C61:C62)</f>
        <v>0</v>
      </c>
      <c r="D63" s="240">
        <f>SUM(D61:D62)</f>
        <v>0</v>
      </c>
      <c r="E63" s="243">
        <f>SUM(E61:E62)</f>
        <v>0</v>
      </c>
      <c r="F63" s="234"/>
    </row>
    <row r="64" spans="1:6" ht="18" customHeight="1">
      <c r="A64" s="176" t="s">
        <v>363</v>
      </c>
      <c r="B64" s="187" t="s">
        <v>365</v>
      </c>
      <c r="C64" s="239"/>
      <c r="D64" s="239"/>
      <c r="E64" s="242"/>
      <c r="F64" s="232"/>
    </row>
    <row r="65" spans="1:6" ht="20.25" customHeight="1">
      <c r="A65" s="176"/>
      <c r="B65" s="187" t="s">
        <v>437</v>
      </c>
      <c r="C65" s="239"/>
      <c r="D65" s="239"/>
      <c r="E65" s="242"/>
      <c r="F65" s="232"/>
    </row>
    <row r="66" spans="1:6" ht="23.25" customHeight="1">
      <c r="A66" s="181"/>
      <c r="B66" s="188" t="s">
        <v>260</v>
      </c>
      <c r="C66" s="240">
        <f>SUM(C64:C65)</f>
        <v>0</v>
      </c>
      <c r="D66" s="240">
        <f>SUM(D64:D65)</f>
        <v>0</v>
      </c>
      <c r="E66" s="243">
        <f>SUM(E64:E65)</f>
        <v>0</v>
      </c>
      <c r="F66" s="234"/>
    </row>
    <row r="67" spans="1:6" ht="19.5" customHeight="1">
      <c r="A67" s="176" t="s">
        <v>371</v>
      </c>
      <c r="B67" s="188" t="s">
        <v>366</v>
      </c>
      <c r="C67" s="239"/>
      <c r="D67" s="239"/>
      <c r="E67" s="242"/>
      <c r="F67" s="232"/>
    </row>
    <row r="68" spans="1:6" ht="23.25" customHeight="1">
      <c r="A68" s="176" t="s">
        <v>374</v>
      </c>
      <c r="B68" s="187" t="s">
        <v>367</v>
      </c>
      <c r="C68" s="239">
        <v>600</v>
      </c>
      <c r="D68" s="239">
        <v>950</v>
      </c>
      <c r="E68" s="242">
        <v>1000</v>
      </c>
      <c r="F68" s="232" t="s">
        <v>469</v>
      </c>
    </row>
    <row r="69" spans="1:6" ht="18" customHeight="1">
      <c r="A69" s="176" t="s">
        <v>375</v>
      </c>
      <c r="B69" s="187" t="s">
        <v>468</v>
      </c>
      <c r="C69" s="239">
        <v>200</v>
      </c>
      <c r="D69" s="239">
        <v>0</v>
      </c>
      <c r="E69" s="242">
        <v>150</v>
      </c>
      <c r="F69" s="232"/>
    </row>
    <row r="70" spans="1:6" ht="23.25" customHeight="1">
      <c r="A70" s="176"/>
      <c r="B70" s="187" t="s">
        <v>369</v>
      </c>
      <c r="C70" s="239"/>
      <c r="D70" s="239"/>
      <c r="E70" s="242"/>
      <c r="F70" s="232"/>
    </row>
    <row r="71" spans="1:6" ht="24.75" customHeight="1">
      <c r="A71" s="176" t="s">
        <v>373</v>
      </c>
      <c r="B71" s="187" t="s">
        <v>372</v>
      </c>
      <c r="C71" s="239"/>
      <c r="D71" s="239"/>
      <c r="E71" s="242"/>
      <c r="F71" s="232"/>
    </row>
    <row r="72" spans="1:6" ht="18.75" customHeight="1">
      <c r="A72" s="176" t="s">
        <v>376</v>
      </c>
      <c r="B72" s="187" t="s">
        <v>370</v>
      </c>
      <c r="C72" s="239"/>
      <c r="D72" s="239"/>
      <c r="E72" s="242"/>
      <c r="F72" s="232"/>
    </row>
    <row r="73" spans="1:6" ht="19.5" customHeight="1">
      <c r="A73" s="181"/>
      <c r="B73" s="222" t="s">
        <v>364</v>
      </c>
      <c r="C73" s="240">
        <f>SUM(C68:C72)</f>
        <v>800</v>
      </c>
      <c r="D73" s="240">
        <f>SUM(D68:D72)</f>
        <v>950</v>
      </c>
      <c r="E73" s="243">
        <f>SUM(E68:E72)</f>
        <v>1150</v>
      </c>
      <c r="F73" s="233"/>
    </row>
    <row r="74" spans="1:6" ht="17.25" customHeight="1">
      <c r="A74" s="181"/>
      <c r="B74" s="188" t="s">
        <v>341</v>
      </c>
      <c r="C74" s="240">
        <f>C73+C67+C66+C63</f>
        <v>800</v>
      </c>
      <c r="D74" s="240">
        <f>D73+D67+D66+D63</f>
        <v>950</v>
      </c>
      <c r="E74" s="243">
        <f>E73+E67+E66+E63</f>
        <v>1150</v>
      </c>
      <c r="F74" s="233"/>
    </row>
    <row r="75" spans="1:6" ht="25.5" customHeight="1">
      <c r="A75" s="176" t="s">
        <v>378</v>
      </c>
      <c r="B75" s="186" t="s">
        <v>261</v>
      </c>
      <c r="C75" s="239"/>
      <c r="D75" s="239"/>
      <c r="E75" s="242"/>
      <c r="F75" s="232"/>
    </row>
    <row r="76" spans="1:6" ht="23.25" customHeight="1">
      <c r="A76" s="176" t="s">
        <v>377</v>
      </c>
      <c r="B76" s="186" t="s">
        <v>262</v>
      </c>
      <c r="C76" s="239"/>
      <c r="D76" s="239"/>
      <c r="E76" s="242"/>
      <c r="F76" s="232"/>
    </row>
    <row r="77" spans="1:6" ht="18.75" customHeight="1">
      <c r="A77" s="176" t="s">
        <v>379</v>
      </c>
      <c r="B77" s="186" t="s">
        <v>263</v>
      </c>
      <c r="C77" s="239"/>
      <c r="D77" s="239"/>
      <c r="E77" s="242"/>
      <c r="F77" s="232"/>
    </row>
    <row r="78" spans="1:6" ht="19.5" customHeight="1">
      <c r="A78" s="181"/>
      <c r="B78" s="188" t="s">
        <v>264</v>
      </c>
      <c r="C78" s="240">
        <f>SUM(C75:C77)</f>
        <v>0</v>
      </c>
      <c r="D78" s="240">
        <f>SUM(D75:D77)</f>
        <v>0</v>
      </c>
      <c r="E78" s="243">
        <f>SUM(E75:E77)</f>
        <v>0</v>
      </c>
      <c r="F78" s="233"/>
    </row>
    <row r="79" spans="1:6" ht="26.25" customHeight="1">
      <c r="A79" s="176" t="s">
        <v>389</v>
      </c>
      <c r="B79" s="187" t="s">
        <v>380</v>
      </c>
      <c r="C79" s="239"/>
      <c r="D79" s="239"/>
      <c r="E79" s="242"/>
      <c r="F79" s="232"/>
    </row>
    <row r="80" spans="1:6" ht="22.5" customHeight="1">
      <c r="A80" s="176" t="s">
        <v>390</v>
      </c>
      <c r="B80" s="187" t="s">
        <v>381</v>
      </c>
      <c r="C80" s="239"/>
      <c r="D80" s="239"/>
      <c r="E80" s="242"/>
      <c r="F80" s="232"/>
    </row>
    <row r="81" spans="1:6" ht="21" customHeight="1">
      <c r="A81" s="176" t="s">
        <v>391</v>
      </c>
      <c r="B81" s="187" t="s">
        <v>382</v>
      </c>
      <c r="C81" s="239"/>
      <c r="D81" s="239"/>
      <c r="E81" s="242"/>
      <c r="F81" s="232"/>
    </row>
    <row r="82" spans="1:6" ht="24.75" customHeight="1">
      <c r="A82" s="181"/>
      <c r="B82" s="188" t="s">
        <v>383</v>
      </c>
      <c r="C82" s="240">
        <f>SUM(C79:C80)</f>
        <v>0</v>
      </c>
      <c r="D82" s="240">
        <f>SUM(D79:D80)</f>
        <v>0</v>
      </c>
      <c r="E82" s="243">
        <f>SUM(E79:E80)</f>
        <v>0</v>
      </c>
      <c r="F82" s="233"/>
    </row>
    <row r="83" spans="1:6" ht="21" customHeight="1">
      <c r="A83" s="176" t="s">
        <v>393</v>
      </c>
      <c r="B83" s="177" t="s">
        <v>392</v>
      </c>
      <c r="C83" s="248"/>
      <c r="D83" s="248"/>
      <c r="E83" s="249"/>
      <c r="F83" s="232"/>
    </row>
    <row r="84" spans="1:6" ht="19.5" customHeight="1">
      <c r="A84" s="176" t="s">
        <v>394</v>
      </c>
      <c r="B84" s="177" t="s">
        <v>384</v>
      </c>
      <c r="C84" s="248"/>
      <c r="D84" s="248"/>
      <c r="E84" s="249"/>
      <c r="F84" s="232"/>
    </row>
    <row r="85" spans="1:6" ht="20.25" customHeight="1">
      <c r="A85" s="176" t="s">
        <v>395</v>
      </c>
      <c r="B85" s="177" t="s">
        <v>385</v>
      </c>
      <c r="C85" s="248"/>
      <c r="D85" s="248"/>
      <c r="E85" s="249"/>
      <c r="F85" s="232"/>
    </row>
    <row r="86" spans="1:6" ht="23.25" customHeight="1">
      <c r="A86" s="176" t="s">
        <v>396</v>
      </c>
      <c r="B86" s="177" t="s">
        <v>386</v>
      </c>
      <c r="C86" s="248"/>
      <c r="D86" s="248"/>
      <c r="E86" s="249"/>
      <c r="F86" s="232"/>
    </row>
    <row r="87" spans="1:6" ht="23.25" customHeight="1">
      <c r="A87" s="176"/>
      <c r="B87" s="182" t="s">
        <v>387</v>
      </c>
      <c r="C87" s="248">
        <f>SUM(C83:C86)</f>
        <v>0</v>
      </c>
      <c r="D87" s="248">
        <f>SUM(D83:D86)</f>
        <v>0</v>
      </c>
      <c r="E87" s="249">
        <f>SUM(E83:E86)</f>
        <v>0</v>
      </c>
      <c r="F87" s="232"/>
    </row>
    <row r="88" spans="1:6" ht="18.75">
      <c r="A88" s="176" t="s">
        <v>397</v>
      </c>
      <c r="B88" s="182" t="s">
        <v>268</v>
      </c>
      <c r="C88" s="248"/>
      <c r="D88" s="248"/>
      <c r="E88" s="249"/>
      <c r="F88" s="232"/>
    </row>
    <row r="89" spans="1:6" ht="18.75" customHeight="1">
      <c r="A89" s="181"/>
      <c r="B89" s="190" t="s">
        <v>388</v>
      </c>
      <c r="C89" s="246">
        <f>C88+C87+C82</f>
        <v>0</v>
      </c>
      <c r="D89" s="246">
        <f>D88+D87+D82</f>
        <v>0</v>
      </c>
      <c r="E89" s="247">
        <f>E88+E87+E82</f>
        <v>0</v>
      </c>
      <c r="F89" s="233"/>
    </row>
    <row r="90" spans="1:6" ht="19.5" customHeight="1">
      <c r="A90" s="181"/>
      <c r="B90" s="190" t="s">
        <v>30</v>
      </c>
      <c r="C90" s="241">
        <f>C78+C74+C60+C31+C24</f>
        <v>800</v>
      </c>
      <c r="D90" s="241">
        <f>D78+D74+D60+D31+D24</f>
        <v>950</v>
      </c>
      <c r="E90" s="244">
        <f>E78+E74+E60+E31+E24</f>
        <v>1150</v>
      </c>
      <c r="F90" s="233"/>
    </row>
    <row r="91" spans="1:6" ht="21.75" customHeight="1">
      <c r="A91" s="176" t="s">
        <v>398</v>
      </c>
      <c r="B91" s="177" t="s">
        <v>269</v>
      </c>
      <c r="C91" s="248"/>
      <c r="D91" s="248"/>
      <c r="E91" s="249"/>
      <c r="F91" s="232"/>
    </row>
    <row r="92" spans="1:6" ht="19.5" customHeight="1">
      <c r="A92" s="176" t="s">
        <v>399</v>
      </c>
      <c r="B92" s="177" t="s">
        <v>400</v>
      </c>
      <c r="C92" s="248"/>
      <c r="D92" s="248"/>
      <c r="E92" s="249"/>
      <c r="F92" s="232"/>
    </row>
    <row r="93" spans="1:6" ht="18.75" customHeight="1">
      <c r="A93" s="176"/>
      <c r="B93" s="177" t="s">
        <v>270</v>
      </c>
      <c r="C93" s="248"/>
      <c r="D93" s="248"/>
      <c r="E93" s="249"/>
      <c r="F93" s="232"/>
    </row>
    <row r="94" spans="1:6" ht="21" customHeight="1">
      <c r="A94" s="176" t="s">
        <v>401</v>
      </c>
      <c r="B94" s="177" t="s">
        <v>271</v>
      </c>
      <c r="C94" s="248"/>
      <c r="D94" s="248"/>
      <c r="E94" s="249"/>
      <c r="F94" s="232"/>
    </row>
    <row r="95" spans="1:6" ht="22.5" customHeight="1">
      <c r="A95" s="176" t="s">
        <v>402</v>
      </c>
      <c r="B95" s="177" t="s">
        <v>272</v>
      </c>
      <c r="C95" s="248"/>
      <c r="D95" s="248"/>
      <c r="E95" s="249"/>
      <c r="F95" s="232"/>
    </row>
    <row r="96" spans="1:6" ht="20.25" customHeight="1">
      <c r="A96" s="176" t="s">
        <v>402</v>
      </c>
      <c r="B96" s="177" t="s">
        <v>342</v>
      </c>
      <c r="C96" s="248"/>
      <c r="D96" s="248"/>
      <c r="E96" s="249"/>
      <c r="F96" s="232"/>
    </row>
    <row r="97" spans="1:6" ht="24.75" customHeight="1">
      <c r="A97" s="176" t="s">
        <v>403</v>
      </c>
      <c r="B97" s="177" t="s">
        <v>273</v>
      </c>
      <c r="C97" s="248"/>
      <c r="D97" s="248"/>
      <c r="E97" s="249"/>
      <c r="F97" s="232"/>
    </row>
    <row r="98" spans="1:6" ht="20.25" customHeight="1">
      <c r="A98" s="181"/>
      <c r="B98" s="182" t="s">
        <v>404</v>
      </c>
      <c r="C98" s="246">
        <f>SUM(C91:C96)</f>
        <v>0</v>
      </c>
      <c r="D98" s="246">
        <f>SUM(D91:D96)</f>
        <v>0</v>
      </c>
      <c r="E98" s="247">
        <f>SUM(E91:E96)</f>
        <v>0</v>
      </c>
      <c r="F98" s="233"/>
    </row>
    <row r="99" spans="1:6" ht="18.75" customHeight="1">
      <c r="A99" s="176" t="s">
        <v>405</v>
      </c>
      <c r="B99" s="177" t="s">
        <v>274</v>
      </c>
      <c r="C99" s="248"/>
      <c r="D99" s="248"/>
      <c r="E99" s="249"/>
      <c r="F99" s="232"/>
    </row>
    <row r="100" spans="1:6" ht="18" customHeight="1">
      <c r="A100" s="176" t="s">
        <v>406</v>
      </c>
      <c r="B100" s="177" t="s">
        <v>275</v>
      </c>
      <c r="C100" s="248"/>
      <c r="D100" s="248"/>
      <c r="E100" s="249"/>
      <c r="F100" s="232"/>
    </row>
    <row r="101" spans="1:6" ht="21" customHeight="1">
      <c r="A101" s="176" t="s">
        <v>407</v>
      </c>
      <c r="B101" s="177" t="s">
        <v>276</v>
      </c>
      <c r="C101" s="248"/>
      <c r="D101" s="248"/>
      <c r="E101" s="249"/>
      <c r="F101" s="232"/>
    </row>
    <row r="102" spans="1:6" ht="27" customHeight="1">
      <c r="A102" s="176" t="s">
        <v>408</v>
      </c>
      <c r="B102" s="177" t="s">
        <v>277</v>
      </c>
      <c r="C102" s="248"/>
      <c r="D102" s="248"/>
      <c r="E102" s="249"/>
      <c r="F102" s="232"/>
    </row>
    <row r="103" spans="1:6" ht="20.25" customHeight="1">
      <c r="A103" s="181"/>
      <c r="B103" s="182" t="s">
        <v>278</v>
      </c>
      <c r="C103" s="246">
        <f>SUM(C99:C102)</f>
        <v>0</v>
      </c>
      <c r="D103" s="246">
        <f>SUM(D99:D102)</f>
        <v>0</v>
      </c>
      <c r="E103" s="247">
        <f>SUM(E99:E102)</f>
        <v>0</v>
      </c>
      <c r="F103" s="233"/>
    </row>
    <row r="104" spans="1:6" ht="27" customHeight="1">
      <c r="A104" s="176">
        <v>246</v>
      </c>
      <c r="B104" s="177" t="s">
        <v>265</v>
      </c>
      <c r="C104" s="248"/>
      <c r="D104" s="248"/>
      <c r="E104" s="249"/>
      <c r="F104" s="232"/>
    </row>
    <row r="105" spans="1:6" ht="29.25" customHeight="1">
      <c r="A105" s="176">
        <v>247</v>
      </c>
      <c r="B105" s="177" t="s">
        <v>266</v>
      </c>
      <c r="C105" s="248"/>
      <c r="D105" s="248"/>
      <c r="E105" s="249"/>
      <c r="F105" s="232"/>
    </row>
    <row r="106" spans="1:6" ht="25.5" customHeight="1">
      <c r="A106" s="176">
        <v>249</v>
      </c>
      <c r="B106" s="177" t="s">
        <v>267</v>
      </c>
      <c r="C106" s="248"/>
      <c r="D106" s="248"/>
      <c r="E106" s="249"/>
      <c r="F106" s="232"/>
    </row>
    <row r="107" spans="1:6" ht="27.75" customHeight="1">
      <c r="A107" s="181"/>
      <c r="B107" s="190" t="s">
        <v>409</v>
      </c>
      <c r="C107" s="246">
        <f>SUM(C104:C106)</f>
        <v>0</v>
      </c>
      <c r="D107" s="246">
        <f>SUM(D104:D106)</f>
        <v>0</v>
      </c>
      <c r="E107" s="247">
        <f>SUM(E104:E106)</f>
        <v>0</v>
      </c>
      <c r="F107" s="233"/>
    </row>
    <row r="108" spans="1:6" ht="21" customHeight="1">
      <c r="A108" s="176" t="s">
        <v>413</v>
      </c>
      <c r="B108" s="177" t="s">
        <v>410</v>
      </c>
      <c r="C108" s="248"/>
      <c r="D108" s="248"/>
      <c r="E108" s="249"/>
      <c r="F108" s="232"/>
    </row>
    <row r="109" spans="1:6" ht="24.75" customHeight="1">
      <c r="A109" s="176" t="s">
        <v>414</v>
      </c>
      <c r="B109" s="177" t="s">
        <v>384</v>
      </c>
      <c r="C109" s="248"/>
      <c r="D109" s="248"/>
      <c r="E109" s="249"/>
      <c r="F109" s="232"/>
    </row>
    <row r="110" spans="1:6" ht="19.5" customHeight="1">
      <c r="A110" s="176" t="s">
        <v>415</v>
      </c>
      <c r="B110" s="177" t="s">
        <v>385</v>
      </c>
      <c r="C110" s="248"/>
      <c r="D110" s="248"/>
      <c r="E110" s="249"/>
      <c r="F110" s="232"/>
    </row>
    <row r="111" spans="1:6" ht="16.5" customHeight="1">
      <c r="A111" s="176" t="s">
        <v>416</v>
      </c>
      <c r="B111" s="177" t="s">
        <v>386</v>
      </c>
      <c r="C111" s="248"/>
      <c r="D111" s="248"/>
      <c r="E111" s="249"/>
      <c r="F111" s="232"/>
    </row>
    <row r="112" spans="1:6" ht="24.75" customHeight="1">
      <c r="A112" s="176"/>
      <c r="B112" s="182" t="s">
        <v>411</v>
      </c>
      <c r="C112" s="248">
        <f>SUM(C108:C111)</f>
        <v>0</v>
      </c>
      <c r="D112" s="248">
        <f>SUM(D108:D111)</f>
        <v>0</v>
      </c>
      <c r="E112" s="249">
        <f>SUM(E108:E111)</f>
        <v>0</v>
      </c>
      <c r="F112" s="233"/>
    </row>
    <row r="113" spans="1:6" ht="20.25" customHeight="1">
      <c r="A113" s="176"/>
      <c r="B113" s="182" t="s">
        <v>417</v>
      </c>
      <c r="C113" s="248">
        <f>C112+C107+C103+C98</f>
        <v>0</v>
      </c>
      <c r="D113" s="248">
        <f>D112+D107+D103+D98</f>
        <v>0</v>
      </c>
      <c r="E113" s="249">
        <f>E112+E107+E103+E98</f>
        <v>0</v>
      </c>
      <c r="F113" s="233"/>
    </row>
    <row r="114" spans="1:6" ht="25.5" customHeight="1">
      <c r="A114" s="181"/>
      <c r="B114" s="182" t="s">
        <v>412</v>
      </c>
      <c r="C114" s="241">
        <f>C113+C90</f>
        <v>800</v>
      </c>
      <c r="D114" s="241">
        <f>D113+D90</f>
        <v>950</v>
      </c>
      <c r="E114" s="244">
        <f>E113+E90</f>
        <v>1150</v>
      </c>
      <c r="F114" s="235"/>
    </row>
    <row r="115" spans="1:6" ht="33" customHeight="1">
      <c r="A115" s="179" t="s">
        <v>422</v>
      </c>
      <c r="B115" s="202" t="s">
        <v>421</v>
      </c>
      <c r="C115" s="254"/>
      <c r="D115" s="254"/>
      <c r="E115" s="255"/>
      <c r="F115" s="236"/>
    </row>
    <row r="116" spans="1:6" ht="24" customHeight="1">
      <c r="A116" s="179" t="s">
        <v>423</v>
      </c>
      <c r="B116" s="202" t="s">
        <v>279</v>
      </c>
      <c r="C116" s="254"/>
      <c r="D116" s="254"/>
      <c r="E116" s="255"/>
      <c r="F116" s="236"/>
    </row>
    <row r="117" spans="1:6" ht="23.25" customHeight="1">
      <c r="A117" s="191"/>
      <c r="B117" s="204" t="s">
        <v>343</v>
      </c>
      <c r="C117" s="256">
        <f>SUM(C115:C116)</f>
        <v>0</v>
      </c>
      <c r="D117" s="256">
        <f>SUM(D115:D116)</f>
        <v>0</v>
      </c>
      <c r="E117" s="257">
        <f>SUM(E115:E116)</f>
        <v>0</v>
      </c>
      <c r="F117" s="237"/>
    </row>
    <row r="118" spans="1:6" ht="18.75">
      <c r="A118" s="179" t="s">
        <v>424</v>
      </c>
      <c r="B118" s="205" t="s">
        <v>420</v>
      </c>
      <c r="C118" s="258"/>
      <c r="D118" s="258"/>
      <c r="E118" s="259"/>
      <c r="F118" s="236"/>
    </row>
    <row r="119" spans="1:6" ht="19.5" customHeight="1">
      <c r="A119" s="179" t="s">
        <v>425</v>
      </c>
      <c r="B119" s="203" t="s">
        <v>280</v>
      </c>
      <c r="C119" s="254"/>
      <c r="D119" s="254"/>
      <c r="E119" s="255"/>
      <c r="F119" s="236"/>
    </row>
    <row r="120" spans="1:6" ht="21.75" customHeight="1">
      <c r="A120" s="179" t="s">
        <v>426</v>
      </c>
      <c r="B120" s="203" t="s">
        <v>281</v>
      </c>
      <c r="C120" s="254"/>
      <c r="D120" s="254"/>
      <c r="E120" s="255"/>
      <c r="F120" s="236"/>
    </row>
    <row r="121" spans="1:6" ht="24" customHeight="1">
      <c r="A121" s="179" t="s">
        <v>427</v>
      </c>
      <c r="B121" s="202" t="s">
        <v>418</v>
      </c>
      <c r="C121" s="254"/>
      <c r="D121" s="254"/>
      <c r="E121" s="255"/>
      <c r="F121" s="236"/>
    </row>
    <row r="122" spans="1:6" ht="18.75" customHeight="1">
      <c r="A122" s="179" t="s">
        <v>428</v>
      </c>
      <c r="B122" s="203" t="s">
        <v>282</v>
      </c>
      <c r="C122" s="254"/>
      <c r="D122" s="254"/>
      <c r="E122" s="255"/>
      <c r="F122" s="236"/>
    </row>
    <row r="123" spans="1:6" ht="24.75" customHeight="1">
      <c r="A123" s="179" t="s">
        <v>429</v>
      </c>
      <c r="B123" s="203" t="s">
        <v>283</v>
      </c>
      <c r="C123" s="254"/>
      <c r="D123" s="254"/>
      <c r="E123" s="255"/>
      <c r="F123" s="236"/>
    </row>
    <row r="124" spans="1:6" ht="18.75" customHeight="1">
      <c r="A124" s="191">
        <v>297</v>
      </c>
      <c r="B124" s="204" t="s">
        <v>419</v>
      </c>
      <c r="C124" s="256">
        <f>SUM(C118:C123)</f>
        <v>0</v>
      </c>
      <c r="D124" s="256">
        <f>SUM(D118:D123)</f>
        <v>0</v>
      </c>
      <c r="E124" s="257">
        <f>SUM(E118:E123)</f>
        <v>0</v>
      </c>
      <c r="F124" s="237"/>
    </row>
    <row r="125" spans="1:6" ht="18.75">
      <c r="A125" s="179" t="s">
        <v>430</v>
      </c>
      <c r="B125" s="205" t="s">
        <v>284</v>
      </c>
      <c r="C125" s="258"/>
      <c r="D125" s="258"/>
      <c r="E125" s="259"/>
      <c r="F125" s="236"/>
    </row>
    <row r="126" spans="1:6" ht="18.75">
      <c r="A126" s="179" t="s">
        <v>431</v>
      </c>
      <c r="B126" s="205" t="s">
        <v>285</v>
      </c>
      <c r="C126" s="258"/>
      <c r="D126" s="258"/>
      <c r="E126" s="259"/>
      <c r="F126" s="236"/>
    </row>
    <row r="127" spans="1:6" ht="18.75">
      <c r="A127" s="179">
        <v>5915</v>
      </c>
      <c r="B127" s="205" t="s">
        <v>286</v>
      </c>
      <c r="C127" s="258"/>
      <c r="D127" s="258"/>
      <c r="E127" s="259"/>
      <c r="F127" s="236"/>
    </row>
    <row r="128" spans="1:6" ht="18.75">
      <c r="A128" s="179">
        <v>5916</v>
      </c>
      <c r="B128" s="205" t="s">
        <v>287</v>
      </c>
      <c r="C128" s="258"/>
      <c r="D128" s="258"/>
      <c r="E128" s="259"/>
      <c r="F128" s="236"/>
    </row>
    <row r="129" spans="1:6" ht="18.75">
      <c r="A129" s="191"/>
      <c r="B129" s="206" t="s">
        <v>432</v>
      </c>
      <c r="C129" s="260">
        <f>SUM(C125:C128)</f>
        <v>0</v>
      </c>
      <c r="D129" s="260">
        <f>SUM(D125:D128)</f>
        <v>0</v>
      </c>
      <c r="E129" s="261">
        <f>SUM(E125:E128)</f>
        <v>0</v>
      </c>
      <c r="F129" s="237"/>
    </row>
    <row r="130" spans="1:6" ht="18.75">
      <c r="A130" s="191"/>
      <c r="B130" s="206" t="s">
        <v>433</v>
      </c>
      <c r="C130" s="260">
        <f>C117+C124+C129</f>
        <v>0</v>
      </c>
      <c r="D130" s="260"/>
      <c r="E130" s="261"/>
      <c r="F130" s="237"/>
    </row>
    <row r="131" spans="1:6" ht="18.75">
      <c r="A131" s="191"/>
      <c r="B131" s="182" t="s">
        <v>344</v>
      </c>
      <c r="C131" s="241">
        <f>C130+C114</f>
        <v>800</v>
      </c>
      <c r="D131" s="241">
        <f>D130+D114</f>
        <v>950</v>
      </c>
      <c r="E131" s="244">
        <f>E130+E114</f>
        <v>1150</v>
      </c>
      <c r="F131" s="235"/>
    </row>
  </sheetData>
  <sheetProtection/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80" zoomScaleSheetLayoutView="80" zoomScalePageLayoutView="0" workbookViewId="0" topLeftCell="A1">
      <selection activeCell="C17" sqref="C17"/>
    </sheetView>
  </sheetViews>
  <sheetFormatPr defaultColWidth="8.66015625" defaultRowHeight="18"/>
  <cols>
    <col min="1" max="1" width="8.91015625" style="3" customWidth="1"/>
    <col min="2" max="2" width="35.75" style="3" customWidth="1"/>
    <col min="3" max="16384" width="8.91015625" style="3" customWidth="1"/>
  </cols>
  <sheetData>
    <row r="1" spans="1:7" ht="18.75">
      <c r="A1" s="43"/>
      <c r="B1" s="44" t="s">
        <v>176</v>
      </c>
      <c r="C1" s="45"/>
      <c r="D1" s="132"/>
      <c r="E1" s="45"/>
      <c r="F1" s="45"/>
      <c r="G1" s="45"/>
    </row>
    <row r="2" spans="1:7" ht="18.75">
      <c r="A2" s="46"/>
      <c r="B2" s="47"/>
      <c r="C2" s="45"/>
      <c r="D2" s="132"/>
      <c r="E2" s="45"/>
      <c r="F2" s="45"/>
      <c r="G2" s="45"/>
    </row>
    <row r="3" spans="1:7" ht="18.75">
      <c r="A3" s="48" t="s">
        <v>122</v>
      </c>
      <c r="B3" s="44"/>
      <c r="C3" s="49" t="s">
        <v>123</v>
      </c>
      <c r="D3" s="133" t="s">
        <v>124</v>
      </c>
      <c r="E3" s="49" t="s">
        <v>123</v>
      </c>
      <c r="F3" s="49" t="s">
        <v>124</v>
      </c>
      <c r="G3" s="49"/>
    </row>
    <row r="4" spans="1:7" ht="18.75">
      <c r="A4" s="43"/>
      <c r="B4" s="50"/>
      <c r="C4" s="126" t="s">
        <v>167</v>
      </c>
      <c r="D4" s="134" t="s">
        <v>167</v>
      </c>
      <c r="E4" s="51" t="s">
        <v>179</v>
      </c>
      <c r="F4" s="51" t="s">
        <v>179</v>
      </c>
      <c r="G4" s="45"/>
    </row>
    <row r="5" spans="1:7" ht="15.75" customHeight="1">
      <c r="A5" s="43"/>
      <c r="B5" s="50"/>
      <c r="C5" s="45"/>
      <c r="D5" s="45"/>
      <c r="E5" s="45"/>
      <c r="F5" s="45"/>
      <c r="G5" s="45"/>
    </row>
    <row r="6" spans="1:7" ht="15.75" customHeight="1">
      <c r="A6" s="43"/>
      <c r="B6" s="50" t="s">
        <v>146</v>
      </c>
      <c r="C6" s="45"/>
      <c r="D6" s="45"/>
      <c r="E6" s="45"/>
      <c r="F6" s="45"/>
      <c r="G6" s="45"/>
    </row>
    <row r="7" spans="1:7" ht="15.75" customHeight="1">
      <c r="A7" s="55">
        <v>841112</v>
      </c>
      <c r="B7" s="53" t="s">
        <v>147</v>
      </c>
      <c r="C7" s="54">
        <f>'[2]841112_022130'!$E$55</f>
        <v>77175</v>
      </c>
      <c r="D7" s="161">
        <f>'841112_011130'!E131</f>
        <v>39918</v>
      </c>
      <c r="E7" s="54"/>
      <c r="F7" s="56"/>
      <c r="G7" s="45" t="s">
        <v>181</v>
      </c>
    </row>
    <row r="8" spans="1:7" ht="15.75" customHeight="1">
      <c r="A8" s="55">
        <v>841133</v>
      </c>
      <c r="B8" s="53" t="s">
        <v>132</v>
      </c>
      <c r="C8" s="54">
        <f>'[2]841133_011220'!$E$55</f>
        <v>184479</v>
      </c>
      <c r="D8" s="56"/>
      <c r="E8" s="54"/>
      <c r="F8" s="56"/>
      <c r="G8" s="45"/>
    </row>
    <row r="9" spans="1:7" ht="15.75" customHeight="1">
      <c r="A9" s="55">
        <v>841901</v>
      </c>
      <c r="B9" s="53" t="s">
        <v>133</v>
      </c>
      <c r="C9" s="54">
        <f>'[2]841901_018010'!$E$56</f>
        <v>130147.34499999999</v>
      </c>
      <c r="D9" s="56"/>
      <c r="E9" s="54"/>
      <c r="F9" s="56"/>
      <c r="G9" s="45"/>
    </row>
    <row r="10" spans="1:6" ht="18.75">
      <c r="A10" s="52">
        <v>841907</v>
      </c>
      <c r="B10" s="53" t="s">
        <v>170</v>
      </c>
      <c r="C10" s="131"/>
      <c r="D10" s="54">
        <f>'841907'!G12</f>
        <v>0</v>
      </c>
      <c r="E10" s="131"/>
      <c r="F10" s="54"/>
    </row>
    <row r="11" spans="1:6" ht="18.75">
      <c r="A11" s="52">
        <v>680001</v>
      </c>
      <c r="B11" s="53" t="s">
        <v>177</v>
      </c>
      <c r="C11" s="131"/>
      <c r="D11" s="144">
        <f>'680001_013350'!E131</f>
        <v>120</v>
      </c>
      <c r="E11" s="131"/>
      <c r="F11" s="144"/>
    </row>
    <row r="12" spans="1:7" ht="15.75" customHeight="1">
      <c r="A12" s="55">
        <v>841403</v>
      </c>
      <c r="B12" s="53" t="s">
        <v>129</v>
      </c>
      <c r="C12" s="54">
        <f>'[2]841403_066020'!$E$55</f>
        <v>4731</v>
      </c>
      <c r="D12" s="161">
        <f>'841403_066020'!E131</f>
        <v>11295</v>
      </c>
      <c r="E12" s="54"/>
      <c r="F12" s="56"/>
      <c r="G12" s="45"/>
    </row>
    <row r="13" spans="1:7" ht="15.75" customHeight="1">
      <c r="A13" s="55">
        <v>854234</v>
      </c>
      <c r="B13" s="53" t="s">
        <v>108</v>
      </c>
      <c r="C13" s="54"/>
      <c r="D13" s="56">
        <f>'854234_094260'!E131</f>
        <v>330</v>
      </c>
      <c r="E13" s="54"/>
      <c r="F13" s="56"/>
      <c r="G13" s="45"/>
    </row>
    <row r="14" spans="1:7" ht="15.75" customHeight="1">
      <c r="A14" s="55">
        <v>869041</v>
      </c>
      <c r="B14" s="53" t="s">
        <v>130</v>
      </c>
      <c r="C14" s="54">
        <f>'[2]869041_074031'!$E$55</f>
        <v>2783</v>
      </c>
      <c r="D14" s="56"/>
      <c r="E14" s="54"/>
      <c r="F14" s="56"/>
      <c r="G14" s="45"/>
    </row>
    <row r="15" spans="1:7" ht="15.75" customHeight="1">
      <c r="A15" s="55">
        <v>862101</v>
      </c>
      <c r="B15" s="53" t="s">
        <v>483</v>
      </c>
      <c r="C15" s="54">
        <f>'[2]862101_072111'!$E$55</f>
        <v>2700</v>
      </c>
      <c r="D15" s="56"/>
      <c r="E15" s="54"/>
      <c r="F15" s="56"/>
      <c r="G15" s="45"/>
    </row>
    <row r="16" spans="1:7" ht="15.75" customHeight="1">
      <c r="A16" s="55">
        <v>882113</v>
      </c>
      <c r="B16" s="53" t="s">
        <v>480</v>
      </c>
      <c r="C16" s="54">
        <f>'[2]889942_106020'!$E$55</f>
        <v>450</v>
      </c>
      <c r="D16" s="56">
        <f>'882113_106020'!E131</f>
        <v>2800</v>
      </c>
      <c r="E16" s="54"/>
      <c r="F16" s="56"/>
      <c r="G16" s="45"/>
    </row>
    <row r="17" spans="1:7" ht="15.75" customHeight="1">
      <c r="A17" s="60">
        <v>882123</v>
      </c>
      <c r="B17" s="61" t="s">
        <v>481</v>
      </c>
      <c r="C17" s="62"/>
      <c r="D17" s="63">
        <f>'882123_103010'!E131</f>
        <v>1150</v>
      </c>
      <c r="E17" s="62"/>
      <c r="F17" s="63"/>
      <c r="G17" s="45"/>
    </row>
    <row r="18" spans="1:7" ht="15.75" customHeight="1">
      <c r="A18" s="60">
        <v>882129</v>
      </c>
      <c r="B18" s="61" t="s">
        <v>131</v>
      </c>
      <c r="C18" s="62"/>
      <c r="D18" s="63">
        <f>'882129_107060'!E131</f>
        <v>5930</v>
      </c>
      <c r="E18" s="62"/>
      <c r="F18" s="63"/>
      <c r="G18" s="45"/>
    </row>
    <row r="19" spans="1:7" ht="15.75" customHeight="1">
      <c r="A19" s="60">
        <v>882202</v>
      </c>
      <c r="B19" s="61" t="s">
        <v>482</v>
      </c>
      <c r="C19" s="62"/>
      <c r="D19" s="63">
        <f>'882202_101150'!E131</f>
        <v>460</v>
      </c>
      <c r="E19" s="62"/>
      <c r="F19" s="63"/>
      <c r="G19" s="45"/>
    </row>
    <row r="20" spans="1:7" ht="15.75" customHeight="1">
      <c r="A20" s="60"/>
      <c r="B20" s="61"/>
      <c r="C20" s="62"/>
      <c r="D20" s="63"/>
      <c r="E20" s="62"/>
      <c r="F20" s="63"/>
      <c r="G20" s="45"/>
    </row>
    <row r="21" spans="1:7" ht="15.75" customHeight="1">
      <c r="A21" s="60"/>
      <c r="B21" s="61"/>
      <c r="C21" s="62"/>
      <c r="D21" s="63"/>
      <c r="E21" s="62"/>
      <c r="F21" s="63"/>
      <c r="G21" s="45"/>
    </row>
    <row r="22" spans="1:7" ht="15.75" customHeight="1" thickBot="1">
      <c r="A22" s="57"/>
      <c r="B22" s="58" t="s">
        <v>99</v>
      </c>
      <c r="C22" s="59">
        <f>SUM(C7:C20)</f>
        <v>402465.345</v>
      </c>
      <c r="D22" s="59">
        <f>SUM(D7:D20)</f>
        <v>62003</v>
      </c>
      <c r="E22" s="59"/>
      <c r="F22" s="59"/>
      <c r="G22" s="45"/>
    </row>
    <row r="23" spans="1:7" ht="15.75" customHeight="1">
      <c r="A23" s="43"/>
      <c r="B23" s="50"/>
      <c r="C23" s="45"/>
      <c r="D23" s="45"/>
      <c r="E23" s="45"/>
      <c r="F23" s="45"/>
      <c r="G23" s="45"/>
    </row>
  </sheetData>
  <sheetProtection/>
  <printOptions/>
  <pageMargins left="0.7" right="0.7" top="0.75" bottom="0.75" header="0.3" footer="0.3"/>
  <pageSetup horizontalDpi="300" verticalDpi="3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G10"/>
  <sheetViews>
    <sheetView view="pageBreakPreview" zoomScale="60" zoomScalePageLayoutView="0" workbookViewId="0" topLeftCell="A1">
      <selection activeCell="E24" sqref="E24"/>
    </sheetView>
  </sheetViews>
  <sheetFormatPr defaultColWidth="8.66015625" defaultRowHeight="18"/>
  <cols>
    <col min="1" max="1" width="11.33203125" style="99" bestFit="1" customWidth="1"/>
    <col min="2" max="2" width="29.33203125" style="14" customWidth="1"/>
    <col min="3" max="3" width="1.328125" style="14" customWidth="1"/>
    <col min="4" max="4" width="6.66015625" style="14" customWidth="1"/>
    <col min="5" max="6" width="7.66015625" style="14" customWidth="1"/>
    <col min="7" max="16384" width="8.91015625" style="14" customWidth="1"/>
  </cols>
  <sheetData>
    <row r="4" spans="1:5" ht="18.75">
      <c r="A4" s="121">
        <v>882124</v>
      </c>
      <c r="B4" s="117" t="s">
        <v>68</v>
      </c>
      <c r="E4" s="121"/>
    </row>
    <row r="5" spans="1:7" ht="18.75">
      <c r="A5" s="111"/>
      <c r="B5" s="33"/>
      <c r="C5" s="33"/>
      <c r="D5" s="33"/>
      <c r="E5" s="111"/>
      <c r="F5" s="33" t="s">
        <v>105</v>
      </c>
      <c r="G5" s="33"/>
    </row>
    <row r="6" spans="1:7" ht="33.75" customHeight="1">
      <c r="A6" s="111" t="s">
        <v>102</v>
      </c>
      <c r="B6" s="33"/>
      <c r="C6" s="65"/>
      <c r="D6" s="65" t="s">
        <v>140</v>
      </c>
      <c r="E6" s="65" t="s">
        <v>151</v>
      </c>
      <c r="F6" s="136" t="s">
        <v>183</v>
      </c>
      <c r="G6" s="35" t="s">
        <v>182</v>
      </c>
    </row>
    <row r="7" spans="1:7" ht="37.5">
      <c r="A7" s="111">
        <v>5831184</v>
      </c>
      <c r="B7" s="122" t="s">
        <v>68</v>
      </c>
      <c r="C7" s="33"/>
      <c r="D7" s="33">
        <v>200</v>
      </c>
      <c r="E7" s="111">
        <v>100</v>
      </c>
      <c r="F7" s="33">
        <v>200</v>
      </c>
      <c r="G7" s="33">
        <v>200</v>
      </c>
    </row>
    <row r="8" spans="1:7" ht="24" customHeight="1">
      <c r="A8" s="111">
        <v>5831184</v>
      </c>
      <c r="B8" s="33" t="s">
        <v>69</v>
      </c>
      <c r="C8" s="33"/>
      <c r="D8" s="33">
        <v>100</v>
      </c>
      <c r="E8" s="111"/>
      <c r="F8" s="33"/>
      <c r="G8" s="33">
        <v>300</v>
      </c>
    </row>
    <row r="9" spans="1:7" ht="18.75">
      <c r="A9" s="111"/>
      <c r="B9" s="33"/>
      <c r="C9" s="33"/>
      <c r="D9" s="33"/>
      <c r="E9" s="33"/>
      <c r="F9" s="33"/>
      <c r="G9" s="33"/>
    </row>
    <row r="10" spans="1:7" ht="27" customHeight="1">
      <c r="A10" s="111"/>
      <c r="B10" s="33" t="s">
        <v>0</v>
      </c>
      <c r="C10" s="33">
        <f>SUM(C7:C9)</f>
        <v>0</v>
      </c>
      <c r="D10" s="33">
        <f>SUM(D7:D9)</f>
        <v>300</v>
      </c>
      <c r="E10" s="32">
        <f>SUM(E7:E9)</f>
        <v>100</v>
      </c>
      <c r="F10" s="32">
        <f>SUM(F7:F9)</f>
        <v>200</v>
      </c>
      <c r="G10" s="32">
        <f>SUM(G7:G9)</f>
        <v>500</v>
      </c>
    </row>
  </sheetData>
  <sheetProtection/>
  <printOptions/>
  <pageMargins left="0.7" right="0.7" top="0.75" bottom="0.75" header="0.3" footer="0.3"/>
  <pageSetup horizontalDpi="300" verticalDpi="3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I34"/>
  <sheetViews>
    <sheetView view="pageBreakPreview" zoomScale="60" zoomScalePageLayoutView="0" workbookViewId="0" topLeftCell="A1">
      <selection activeCell="H12" sqref="H12"/>
    </sheetView>
  </sheetViews>
  <sheetFormatPr defaultColWidth="8.66015625" defaultRowHeight="18"/>
  <cols>
    <col min="1" max="1" width="9.25" style="6" bestFit="1" customWidth="1"/>
    <col min="2" max="2" width="34" style="6" customWidth="1"/>
    <col min="3" max="3" width="9.08203125" style="6" bestFit="1" customWidth="1"/>
    <col min="4" max="4" width="8.25" style="6" customWidth="1"/>
    <col min="5" max="5" width="7.08203125" style="6" customWidth="1"/>
    <col min="6" max="6" width="8" style="6" customWidth="1"/>
    <col min="7" max="7" width="9" style="6" bestFit="1" customWidth="1"/>
    <col min="8" max="16384" width="8.91015625" style="6" customWidth="1"/>
  </cols>
  <sheetData>
    <row r="3" spans="1:4" ht="15.75">
      <c r="A3" s="9">
        <v>882129</v>
      </c>
      <c r="B3" s="115" t="s">
        <v>110</v>
      </c>
      <c r="D3" s="6" t="s">
        <v>105</v>
      </c>
    </row>
    <row r="4" spans="1:7" ht="15">
      <c r="A4" s="19" t="s">
        <v>102</v>
      </c>
      <c r="B4" s="19"/>
      <c r="C4" s="105" t="s">
        <v>140</v>
      </c>
      <c r="D4" s="36" t="s">
        <v>151</v>
      </c>
      <c r="E4" s="36" t="s">
        <v>183</v>
      </c>
      <c r="F4" s="36" t="s">
        <v>184</v>
      </c>
      <c r="G4" s="19" t="s">
        <v>182</v>
      </c>
    </row>
    <row r="5" spans="1:7" ht="15">
      <c r="A5" s="19"/>
      <c r="B5" s="105"/>
      <c r="C5" s="19"/>
      <c r="D5" s="19"/>
      <c r="E5" s="19"/>
      <c r="F5" s="19"/>
      <c r="G5" s="19"/>
    </row>
    <row r="6" spans="1:7" ht="15">
      <c r="A6" s="19">
        <v>583125</v>
      </c>
      <c r="B6" s="19" t="s">
        <v>111</v>
      </c>
      <c r="C6" s="19">
        <v>1000</v>
      </c>
      <c r="D6" s="19">
        <v>828</v>
      </c>
      <c r="E6" s="19">
        <v>1000</v>
      </c>
      <c r="F6" s="19">
        <v>1000</v>
      </c>
      <c r="G6" s="19">
        <v>900</v>
      </c>
    </row>
    <row r="7" spans="1:7" ht="15">
      <c r="A7" s="19">
        <v>583132</v>
      </c>
      <c r="B7" s="19" t="s">
        <v>127</v>
      </c>
      <c r="C7" s="19">
        <v>450</v>
      </c>
      <c r="D7" s="19"/>
      <c r="E7" s="19"/>
      <c r="F7" s="19"/>
      <c r="G7" s="19"/>
    </row>
    <row r="8" spans="1:7" ht="15">
      <c r="A8" s="19">
        <v>583132</v>
      </c>
      <c r="B8" s="19" t="s">
        <v>128</v>
      </c>
      <c r="C8" s="19">
        <v>150</v>
      </c>
      <c r="D8" s="19"/>
      <c r="E8" s="19"/>
      <c r="F8" s="19"/>
      <c r="G8" s="19"/>
    </row>
    <row r="9" spans="1:7" ht="15">
      <c r="A9" s="19">
        <v>583131</v>
      </c>
      <c r="B9" s="19" t="s">
        <v>57</v>
      </c>
      <c r="C9" s="19">
        <v>400</v>
      </c>
      <c r="D9" s="19">
        <v>450</v>
      </c>
      <c r="E9" s="19">
        <v>450</v>
      </c>
      <c r="F9" s="19">
        <v>500</v>
      </c>
      <c r="G9" s="19">
        <v>500</v>
      </c>
    </row>
    <row r="10" spans="2:9" ht="15">
      <c r="B10" s="6" t="s">
        <v>212</v>
      </c>
      <c r="D10" s="19"/>
      <c r="E10" s="19"/>
      <c r="F10" s="19"/>
      <c r="G10" s="19">
        <v>1125</v>
      </c>
      <c r="H10" s="6" t="s">
        <v>215</v>
      </c>
      <c r="I10" s="6" t="s">
        <v>216</v>
      </c>
    </row>
    <row r="11" spans="1:7" ht="15.75">
      <c r="A11" s="19"/>
      <c r="B11" s="22" t="s">
        <v>48</v>
      </c>
      <c r="C11" s="22">
        <f>SUM(C6:C9)</f>
        <v>2000</v>
      </c>
      <c r="D11" s="22">
        <f>SUM(D6:D9)</f>
        <v>1278</v>
      </c>
      <c r="E11" s="22">
        <f>SUM(E6:E9)</f>
        <v>1450</v>
      </c>
      <c r="F11" s="22">
        <f>SUM(F6:F9)</f>
        <v>1500</v>
      </c>
      <c r="G11" s="22">
        <f>SUM(G6:G10)</f>
        <v>2525</v>
      </c>
    </row>
    <row r="12" spans="1:7" ht="15">
      <c r="A12" s="19"/>
      <c r="B12" s="19"/>
      <c r="C12" s="19"/>
      <c r="D12" s="19"/>
      <c r="E12" s="19"/>
      <c r="F12" s="19"/>
      <c r="G12" s="19"/>
    </row>
    <row r="13" spans="1:3" ht="16.5" thickBot="1">
      <c r="A13" s="114"/>
      <c r="B13" s="5"/>
      <c r="C13" s="34"/>
    </row>
    <row r="14" ht="15.75" thickTop="1"/>
    <row r="16" spans="1:2" ht="15.75">
      <c r="A16" s="9"/>
      <c r="B16" s="9"/>
    </row>
    <row r="27" spans="1:2" ht="15">
      <c r="A27" s="8"/>
      <c r="B27" s="8"/>
    </row>
    <row r="28" spans="1:2" ht="15.75">
      <c r="A28" s="9"/>
      <c r="B28" s="9"/>
    </row>
    <row r="29" spans="1:2" ht="15">
      <c r="A29" s="8"/>
      <c r="B29" s="8"/>
    </row>
    <row r="30" spans="1:2" ht="15.75">
      <c r="A30" s="9"/>
      <c r="B30" s="9"/>
    </row>
    <row r="31" spans="1:2" ht="15.75">
      <c r="A31" s="9"/>
      <c r="B31" s="9"/>
    </row>
    <row r="33" spans="1:2" ht="15">
      <c r="A33" s="113"/>
      <c r="B33" s="113"/>
    </row>
    <row r="34" spans="1:2" ht="15">
      <c r="A34" s="113"/>
      <c r="B34" s="113"/>
    </row>
  </sheetData>
  <sheetProtection/>
  <printOptions/>
  <pageMargins left="0.7" right="0.7" top="0.75" bottom="0.75" header="0.3" footer="0.3"/>
  <pageSetup horizontalDpi="300" verticalDpi="3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H169"/>
  <sheetViews>
    <sheetView view="pageBreakPreview" zoomScale="60" zoomScalePageLayoutView="0" workbookViewId="0" topLeftCell="A1">
      <selection activeCell="K48" sqref="J48:K48"/>
    </sheetView>
  </sheetViews>
  <sheetFormatPr defaultColWidth="8.66015625" defaultRowHeight="18"/>
  <cols>
    <col min="2" max="2" width="37.66015625" style="0" customWidth="1"/>
    <col min="6" max="6" width="15.41015625" style="238" customWidth="1"/>
    <col min="7" max="7" width="6.66015625" style="0" customWidth="1"/>
  </cols>
  <sheetData>
    <row r="1" spans="1:6" ht="18.75">
      <c r="A1" s="171"/>
      <c r="B1" s="199"/>
      <c r="C1" s="172"/>
      <c r="D1" s="172"/>
      <c r="E1" s="199"/>
      <c r="F1" s="229"/>
    </row>
    <row r="2" spans="1:6" ht="18.75">
      <c r="A2" s="173"/>
      <c r="B2" s="200" t="s">
        <v>288</v>
      </c>
      <c r="C2" s="174"/>
      <c r="D2" s="174"/>
      <c r="E2" s="200"/>
      <c r="F2" s="230"/>
    </row>
    <row r="3" spans="1:6" ht="18.75">
      <c r="A3" s="173"/>
      <c r="B3" s="200" t="s">
        <v>450</v>
      </c>
      <c r="C3" s="174" t="s">
        <v>182</v>
      </c>
      <c r="D3" s="174" t="s">
        <v>289</v>
      </c>
      <c r="E3" s="200">
        <v>2016</v>
      </c>
      <c r="F3" s="230"/>
    </row>
    <row r="4" spans="1:6" ht="18.75">
      <c r="A4" s="173"/>
      <c r="B4" s="200"/>
      <c r="C4" s="174"/>
      <c r="D4" s="174"/>
      <c r="E4" s="200"/>
      <c r="F4" s="230"/>
    </row>
    <row r="5" spans="1:6" ht="18.75">
      <c r="A5" s="175" t="s">
        <v>230</v>
      </c>
      <c r="B5" s="201" t="s">
        <v>231</v>
      </c>
      <c r="C5" s="175"/>
      <c r="D5" s="175"/>
      <c r="E5" s="201"/>
      <c r="F5" s="231"/>
    </row>
    <row r="6" spans="1:6" ht="21" customHeight="1">
      <c r="A6" s="201" t="s">
        <v>290</v>
      </c>
      <c r="B6" s="177" t="s">
        <v>232</v>
      </c>
      <c r="C6" s="198"/>
      <c r="D6" s="198"/>
      <c r="E6" s="177"/>
      <c r="F6" s="232"/>
    </row>
    <row r="7" spans="1:6" ht="18.75" customHeight="1">
      <c r="A7" s="201" t="s">
        <v>291</v>
      </c>
      <c r="B7" s="177" t="s">
        <v>233</v>
      </c>
      <c r="C7" s="198"/>
      <c r="D7" s="198"/>
      <c r="E7" s="177"/>
      <c r="F7" s="232"/>
    </row>
    <row r="8" spans="1:6" ht="24.75" customHeight="1">
      <c r="A8" s="201" t="s">
        <v>292</v>
      </c>
      <c r="B8" s="177" t="s">
        <v>234</v>
      </c>
      <c r="C8" s="198"/>
      <c r="D8" s="198"/>
      <c r="E8" s="177"/>
      <c r="F8" s="232"/>
    </row>
    <row r="9" spans="1:6" ht="18.75" customHeight="1">
      <c r="A9" s="201" t="s">
        <v>293</v>
      </c>
      <c r="B9" s="177" t="s">
        <v>235</v>
      </c>
      <c r="C9" s="198"/>
      <c r="D9" s="198"/>
      <c r="E9" s="177"/>
      <c r="F9" s="232"/>
    </row>
    <row r="10" spans="1:6" ht="21" customHeight="1">
      <c r="A10" s="201" t="s">
        <v>294</v>
      </c>
      <c r="B10" s="177" t="s">
        <v>236</v>
      </c>
      <c r="C10" s="198"/>
      <c r="D10" s="198"/>
      <c r="E10" s="177"/>
      <c r="F10" s="232"/>
    </row>
    <row r="11" spans="1:6" ht="21" customHeight="1">
      <c r="A11" s="201" t="s">
        <v>295</v>
      </c>
      <c r="B11" s="177" t="s">
        <v>37</v>
      </c>
      <c r="C11" s="198"/>
      <c r="D11" s="198"/>
      <c r="E11" s="177"/>
      <c r="F11" s="232"/>
    </row>
    <row r="12" spans="1:6" ht="21" customHeight="1">
      <c r="A12" s="201" t="s">
        <v>296</v>
      </c>
      <c r="B12" s="177" t="s">
        <v>237</v>
      </c>
      <c r="C12" s="198"/>
      <c r="D12" s="198"/>
      <c r="E12" s="177"/>
      <c r="F12" s="232"/>
    </row>
    <row r="13" spans="1:6" ht="22.5" customHeight="1">
      <c r="A13" s="201" t="s">
        <v>297</v>
      </c>
      <c r="B13" s="177" t="s">
        <v>2</v>
      </c>
      <c r="C13" s="198"/>
      <c r="D13" s="198"/>
      <c r="E13" s="177"/>
      <c r="F13" s="232"/>
    </row>
    <row r="14" spans="1:6" ht="20.25" customHeight="1">
      <c r="A14" s="201" t="s">
        <v>298</v>
      </c>
      <c r="B14" s="177" t="s">
        <v>238</v>
      </c>
      <c r="C14" s="198"/>
      <c r="D14" s="198"/>
      <c r="E14" s="177"/>
      <c r="F14" s="232"/>
    </row>
    <row r="15" spans="1:6" ht="18" customHeight="1">
      <c r="A15" s="201" t="s">
        <v>299</v>
      </c>
      <c r="B15" s="177" t="s">
        <v>239</v>
      </c>
      <c r="C15" s="198"/>
      <c r="D15" s="198"/>
      <c r="E15" s="177"/>
      <c r="F15" s="232"/>
    </row>
    <row r="16" spans="1:6" ht="18.75" customHeight="1">
      <c r="A16" s="201" t="s">
        <v>300</v>
      </c>
      <c r="B16" s="177" t="s">
        <v>240</v>
      </c>
      <c r="C16" s="248"/>
      <c r="D16" s="248"/>
      <c r="E16" s="249"/>
      <c r="F16" s="232"/>
    </row>
    <row r="17" spans="1:6" ht="20.25" customHeight="1">
      <c r="A17" s="201" t="s">
        <v>301</v>
      </c>
      <c r="B17" s="177" t="s">
        <v>241</v>
      </c>
      <c r="C17" s="248"/>
      <c r="D17" s="248"/>
      <c r="E17" s="249"/>
      <c r="F17" s="232"/>
    </row>
    <row r="18" spans="1:6" ht="18.75" customHeight="1">
      <c r="A18" s="181"/>
      <c r="B18" s="182" t="s">
        <v>305</v>
      </c>
      <c r="C18" s="246">
        <f>SUM(C6:C17)</f>
        <v>0</v>
      </c>
      <c r="D18" s="246">
        <f>SUM(D6:D17)</f>
        <v>0</v>
      </c>
      <c r="E18" s="247">
        <f>SUM(E6:E17)</f>
        <v>0</v>
      </c>
      <c r="F18" s="233"/>
    </row>
    <row r="19" spans="1:6" ht="18.75" customHeight="1">
      <c r="A19" s="201" t="s">
        <v>302</v>
      </c>
      <c r="B19" s="177" t="s">
        <v>242</v>
      </c>
      <c r="C19" s="248"/>
      <c r="D19" s="248"/>
      <c r="E19" s="249"/>
      <c r="F19" s="232"/>
    </row>
    <row r="20" spans="1:6" ht="24.75" customHeight="1">
      <c r="A20" s="201" t="s">
        <v>303</v>
      </c>
      <c r="B20" s="177" t="s">
        <v>243</v>
      </c>
      <c r="C20" s="248"/>
      <c r="D20" s="248"/>
      <c r="E20" s="249"/>
      <c r="F20" s="232"/>
    </row>
    <row r="21" spans="1:6" ht="20.25" customHeight="1">
      <c r="A21" s="201" t="s">
        <v>306</v>
      </c>
      <c r="B21" s="177" t="s">
        <v>17</v>
      </c>
      <c r="C21" s="248"/>
      <c r="D21" s="248"/>
      <c r="E21" s="249"/>
      <c r="F21" s="232"/>
    </row>
    <row r="22" spans="1:6" ht="17.25" customHeight="1">
      <c r="A22" s="201" t="s">
        <v>304</v>
      </c>
      <c r="B22" s="177" t="s">
        <v>244</v>
      </c>
      <c r="C22" s="248"/>
      <c r="D22" s="248"/>
      <c r="E22" s="249"/>
      <c r="F22" s="232"/>
    </row>
    <row r="23" spans="1:6" ht="18.75" customHeight="1">
      <c r="A23" s="181"/>
      <c r="B23" s="182" t="s">
        <v>307</v>
      </c>
      <c r="C23" s="246">
        <f>SUM(C19:C22)</f>
        <v>0</v>
      </c>
      <c r="D23" s="246">
        <f>SUM(D19:D22)</f>
        <v>0</v>
      </c>
      <c r="E23" s="247">
        <f>SUM(E19:E22)</f>
        <v>0</v>
      </c>
      <c r="F23" s="233"/>
    </row>
    <row r="24" spans="1:6" ht="18.75" customHeight="1">
      <c r="A24" s="181"/>
      <c r="B24" s="182" t="s">
        <v>308</v>
      </c>
      <c r="C24" s="246">
        <f>C23+C18</f>
        <v>0</v>
      </c>
      <c r="D24" s="246">
        <f>D23+D18</f>
        <v>0</v>
      </c>
      <c r="E24" s="247">
        <f>E23+E18</f>
        <v>0</v>
      </c>
      <c r="F24" s="233"/>
    </row>
    <row r="25" spans="1:6" ht="18.75" customHeight="1">
      <c r="A25" s="201" t="s">
        <v>319</v>
      </c>
      <c r="B25" s="180" t="s">
        <v>309</v>
      </c>
      <c r="C25" s="250"/>
      <c r="D25" s="250"/>
      <c r="E25" s="251"/>
      <c r="F25" s="232"/>
    </row>
    <row r="26" spans="1:6" ht="18.75" customHeight="1">
      <c r="A26" s="201" t="s">
        <v>321</v>
      </c>
      <c r="B26" s="180" t="s">
        <v>310</v>
      </c>
      <c r="C26" s="250"/>
      <c r="D26" s="250"/>
      <c r="E26" s="251"/>
      <c r="F26" s="232"/>
    </row>
    <row r="27" spans="1:6" ht="18" customHeight="1">
      <c r="A27" s="201" t="s">
        <v>320</v>
      </c>
      <c r="B27" s="180" t="s">
        <v>311</v>
      </c>
      <c r="C27" s="250"/>
      <c r="D27" s="250"/>
      <c r="E27" s="251"/>
      <c r="F27" s="232"/>
    </row>
    <row r="28" spans="1:6" ht="18.75" customHeight="1">
      <c r="A28" s="176">
        <v>5215</v>
      </c>
      <c r="B28" s="180" t="s">
        <v>312</v>
      </c>
      <c r="C28" s="250"/>
      <c r="D28" s="250"/>
      <c r="E28" s="251"/>
      <c r="F28" s="232"/>
    </row>
    <row r="29" spans="1:6" ht="18.75" customHeight="1">
      <c r="A29" s="176">
        <v>5216</v>
      </c>
      <c r="B29" s="180" t="s">
        <v>313</v>
      </c>
      <c r="C29" s="250"/>
      <c r="D29" s="250"/>
      <c r="E29" s="251"/>
      <c r="F29" s="232"/>
    </row>
    <row r="30" spans="1:6" ht="16.5" customHeight="1">
      <c r="A30" s="201" t="s">
        <v>322</v>
      </c>
      <c r="B30" s="180" t="s">
        <v>314</v>
      </c>
      <c r="C30" s="250"/>
      <c r="D30" s="250"/>
      <c r="E30" s="251"/>
      <c r="F30" s="232"/>
    </row>
    <row r="31" spans="1:6" ht="28.5" customHeight="1">
      <c r="A31" s="181"/>
      <c r="B31" s="182" t="s">
        <v>434</v>
      </c>
      <c r="C31" s="241">
        <f>SUM(C25:C30)</f>
        <v>0</v>
      </c>
      <c r="D31" s="241">
        <f>SUM(D25:D30)</f>
        <v>0</v>
      </c>
      <c r="E31" s="244">
        <f>SUM(E25:E30)</f>
        <v>0</v>
      </c>
      <c r="F31" s="233"/>
    </row>
    <row r="32" spans="1:6" ht="19.5" customHeight="1">
      <c r="A32" s="201" t="s">
        <v>323</v>
      </c>
      <c r="B32" s="177" t="s">
        <v>246</v>
      </c>
      <c r="C32" s="248"/>
      <c r="D32" s="248"/>
      <c r="E32" s="249"/>
      <c r="F32" s="232"/>
    </row>
    <row r="33" spans="1:6" ht="20.25" customHeight="1">
      <c r="A33" s="201" t="s">
        <v>324</v>
      </c>
      <c r="B33" s="177" t="s">
        <v>247</v>
      </c>
      <c r="C33" s="248"/>
      <c r="D33" s="248"/>
      <c r="E33" s="249"/>
      <c r="F33" s="232"/>
    </row>
    <row r="34" spans="1:6" ht="18.75" customHeight="1">
      <c r="A34" s="181"/>
      <c r="B34" s="182" t="s">
        <v>315</v>
      </c>
      <c r="C34" s="246">
        <f>SUM(C32:C33)</f>
        <v>0</v>
      </c>
      <c r="D34" s="246">
        <f>SUM(D32:D33)</f>
        <v>0</v>
      </c>
      <c r="E34" s="247">
        <f>SUM(E32:E33)</f>
        <v>0</v>
      </c>
      <c r="F34" s="233"/>
    </row>
    <row r="35" spans="1:6" ht="18" customHeight="1">
      <c r="A35" s="201" t="s">
        <v>325</v>
      </c>
      <c r="B35" s="177" t="s">
        <v>248</v>
      </c>
      <c r="C35" s="248"/>
      <c r="D35" s="248"/>
      <c r="E35" s="249"/>
      <c r="F35" s="232"/>
    </row>
    <row r="36" spans="1:6" ht="21" customHeight="1">
      <c r="A36" s="201" t="s">
        <v>326</v>
      </c>
      <c r="B36" s="177" t="s">
        <v>249</v>
      </c>
      <c r="C36" s="248"/>
      <c r="D36" s="248"/>
      <c r="E36" s="249"/>
      <c r="F36" s="232"/>
    </row>
    <row r="37" spans="1:6" ht="21.75" customHeight="1">
      <c r="A37" s="181"/>
      <c r="B37" s="182" t="s">
        <v>316</v>
      </c>
      <c r="C37" s="246">
        <f>SUM(C35:C36)</f>
        <v>0</v>
      </c>
      <c r="D37" s="246">
        <f>SUM(D35:D36)</f>
        <v>0</v>
      </c>
      <c r="E37" s="247">
        <f>SUM(E35:E36)</f>
        <v>0</v>
      </c>
      <c r="F37" s="233"/>
    </row>
    <row r="38" spans="1:6" ht="18" customHeight="1">
      <c r="A38" s="201" t="s">
        <v>327</v>
      </c>
      <c r="B38" s="177" t="s">
        <v>250</v>
      </c>
      <c r="C38" s="248"/>
      <c r="D38" s="248"/>
      <c r="E38" s="249"/>
      <c r="F38" s="232"/>
    </row>
    <row r="39" spans="1:6" ht="16.5" customHeight="1">
      <c r="A39" s="201" t="s">
        <v>328</v>
      </c>
      <c r="B39" s="177" t="s">
        <v>251</v>
      </c>
      <c r="C39" s="248"/>
      <c r="D39" s="248"/>
      <c r="E39" s="249"/>
      <c r="F39" s="232"/>
    </row>
    <row r="40" spans="1:6" ht="18.75" customHeight="1">
      <c r="A40" s="201" t="s">
        <v>329</v>
      </c>
      <c r="B40" s="177" t="s">
        <v>317</v>
      </c>
      <c r="C40" s="248"/>
      <c r="D40" s="248"/>
      <c r="E40" s="249"/>
      <c r="F40" s="232"/>
    </row>
    <row r="41" spans="1:6" ht="18.75" customHeight="1">
      <c r="A41" s="201" t="s">
        <v>330</v>
      </c>
      <c r="B41" s="177" t="s">
        <v>331</v>
      </c>
      <c r="C41" s="248"/>
      <c r="D41" s="248"/>
      <c r="E41" s="249"/>
      <c r="F41" s="232"/>
    </row>
    <row r="42" spans="1:6" ht="18" customHeight="1">
      <c r="A42" s="201" t="s">
        <v>332</v>
      </c>
      <c r="B42" s="177" t="s">
        <v>333</v>
      </c>
      <c r="C42" s="248"/>
      <c r="D42" s="248"/>
      <c r="E42" s="249"/>
      <c r="F42" s="232"/>
    </row>
    <row r="43" spans="1:6" ht="20.25" customHeight="1">
      <c r="A43" s="200"/>
      <c r="B43" s="182" t="s">
        <v>357</v>
      </c>
      <c r="C43" s="246">
        <f>SUM(C41:C42)</f>
        <v>0</v>
      </c>
      <c r="D43" s="246">
        <f>SUM(D41:D42)</f>
        <v>0</v>
      </c>
      <c r="E43" s="247">
        <f>SUM(E41:E42)</f>
        <v>0</v>
      </c>
      <c r="F43" s="233"/>
    </row>
    <row r="44" spans="1:6" ht="20.25" customHeight="1">
      <c r="A44" s="200" t="s">
        <v>334</v>
      </c>
      <c r="B44" s="218" t="s">
        <v>358</v>
      </c>
      <c r="C44" s="252"/>
      <c r="D44" s="252"/>
      <c r="E44" s="253"/>
      <c r="F44" s="233"/>
    </row>
    <row r="45" spans="1:6" ht="20.25" customHeight="1">
      <c r="A45" s="200" t="s">
        <v>335</v>
      </c>
      <c r="B45" s="182" t="s">
        <v>252</v>
      </c>
      <c r="C45" s="246"/>
      <c r="D45" s="246"/>
      <c r="E45" s="247"/>
      <c r="F45" s="233"/>
    </row>
    <row r="46" spans="1:6" ht="18.75" customHeight="1">
      <c r="A46" s="201">
        <v>533711</v>
      </c>
      <c r="B46" s="177" t="s">
        <v>351</v>
      </c>
      <c r="C46" s="248"/>
      <c r="D46" s="248"/>
      <c r="E46" s="249"/>
      <c r="F46" s="232"/>
    </row>
    <row r="47" spans="1:6" ht="18.75" customHeight="1">
      <c r="A47" s="201" t="s">
        <v>354</v>
      </c>
      <c r="B47" s="177" t="s">
        <v>352</v>
      </c>
      <c r="C47" s="248"/>
      <c r="D47" s="248"/>
      <c r="E47" s="249"/>
      <c r="F47" s="232"/>
    </row>
    <row r="48" spans="1:6" ht="18.75" customHeight="1">
      <c r="A48" s="201" t="s">
        <v>355</v>
      </c>
      <c r="B48" s="177" t="s">
        <v>356</v>
      </c>
      <c r="C48" s="248"/>
      <c r="D48" s="248"/>
      <c r="E48" s="249"/>
      <c r="F48" s="232"/>
    </row>
    <row r="49" spans="1:6" ht="18" customHeight="1">
      <c r="A49" s="201" t="s">
        <v>359</v>
      </c>
      <c r="B49" s="177" t="s">
        <v>353</v>
      </c>
      <c r="C49" s="248"/>
      <c r="D49" s="248"/>
      <c r="E49" s="249"/>
      <c r="F49" s="232"/>
    </row>
    <row r="50" spans="1:6" ht="18" customHeight="1">
      <c r="A50" s="181"/>
      <c r="B50" s="182" t="s">
        <v>360</v>
      </c>
      <c r="C50" s="246">
        <f>SUM(C46:C49)</f>
        <v>0</v>
      </c>
      <c r="D50" s="246">
        <f>SUM(D46:D49)</f>
        <v>0</v>
      </c>
      <c r="E50" s="247">
        <f>SUM(E46:E49)</f>
        <v>0</v>
      </c>
      <c r="F50" s="233"/>
    </row>
    <row r="51" spans="1:6" ht="18.75" customHeight="1">
      <c r="A51" s="201" t="s">
        <v>336</v>
      </c>
      <c r="B51" s="177" t="s">
        <v>253</v>
      </c>
      <c r="C51" s="248"/>
      <c r="D51" s="248"/>
      <c r="E51" s="249"/>
      <c r="F51" s="232"/>
    </row>
    <row r="52" spans="1:6" ht="18.75" customHeight="1">
      <c r="A52" s="201" t="s">
        <v>337</v>
      </c>
      <c r="B52" s="177" t="s">
        <v>254</v>
      </c>
      <c r="C52" s="248"/>
      <c r="D52" s="248"/>
      <c r="E52" s="249"/>
      <c r="F52" s="232"/>
    </row>
    <row r="53" spans="1:6" ht="18.75" customHeight="1">
      <c r="A53" s="181"/>
      <c r="B53" s="182" t="s">
        <v>318</v>
      </c>
      <c r="C53" s="246">
        <f>SUM(C51:C52)</f>
        <v>0</v>
      </c>
      <c r="D53" s="246">
        <f>SUM(D51:D52)</f>
        <v>0</v>
      </c>
      <c r="E53" s="247">
        <f>SUM(E51:E52)</f>
        <v>0</v>
      </c>
      <c r="F53" s="233"/>
    </row>
    <row r="54" spans="1:6" ht="21.75" customHeight="1">
      <c r="A54" s="176" t="s">
        <v>345</v>
      </c>
      <c r="B54" s="177" t="s">
        <v>255</v>
      </c>
      <c r="C54" s="248"/>
      <c r="D54" s="248"/>
      <c r="E54" s="249"/>
      <c r="F54" s="232"/>
    </row>
    <row r="55" spans="1:6" ht="18.75" customHeight="1">
      <c r="A55" s="176">
        <v>36423</v>
      </c>
      <c r="B55" s="177" t="s">
        <v>256</v>
      </c>
      <c r="C55" s="248"/>
      <c r="D55" s="248"/>
      <c r="E55" s="249"/>
      <c r="F55" s="232"/>
    </row>
    <row r="56" spans="1:6" ht="18.75" customHeight="1">
      <c r="A56" s="176" t="s">
        <v>347</v>
      </c>
      <c r="B56" s="177" t="s">
        <v>346</v>
      </c>
      <c r="C56" s="248"/>
      <c r="D56" s="248"/>
      <c r="E56" s="249"/>
      <c r="F56" s="232"/>
    </row>
    <row r="57" spans="1:6" ht="20.25" customHeight="1">
      <c r="A57" s="176" t="s">
        <v>348</v>
      </c>
      <c r="B57" s="177" t="s">
        <v>257</v>
      </c>
      <c r="C57" s="248"/>
      <c r="D57" s="248"/>
      <c r="E57" s="249"/>
      <c r="F57" s="232"/>
    </row>
    <row r="58" spans="1:6" ht="20.25" customHeight="1">
      <c r="A58" s="176" t="s">
        <v>349</v>
      </c>
      <c r="B58" s="177" t="s">
        <v>258</v>
      </c>
      <c r="C58" s="248"/>
      <c r="D58" s="248"/>
      <c r="E58" s="249"/>
      <c r="F58" s="232"/>
    </row>
    <row r="59" spans="1:6" ht="18" customHeight="1">
      <c r="A59" s="181"/>
      <c r="B59" s="182" t="s">
        <v>350</v>
      </c>
      <c r="C59" s="246">
        <f>SUM(C54:C58)</f>
        <v>0</v>
      </c>
      <c r="D59" s="246">
        <f>SUM(D54:D58)</f>
        <v>0</v>
      </c>
      <c r="E59" s="247">
        <f>SUM(E54:E58)</f>
        <v>0</v>
      </c>
      <c r="F59" s="233"/>
    </row>
    <row r="60" spans="1:6" ht="18.75" customHeight="1">
      <c r="A60" s="181"/>
      <c r="B60" s="182" t="s">
        <v>197</v>
      </c>
      <c r="C60" s="246">
        <f>C59+C53+C50+C37+C34</f>
        <v>0</v>
      </c>
      <c r="D60" s="246">
        <f>D59+D53+D50+D37+D34</f>
        <v>0</v>
      </c>
      <c r="E60" s="247">
        <f>E59+E53+E50+E37+E34</f>
        <v>0</v>
      </c>
      <c r="F60" s="233"/>
    </row>
    <row r="61" spans="1:6" ht="18.75">
      <c r="A61" s="176" t="s">
        <v>361</v>
      </c>
      <c r="B61" s="186" t="s">
        <v>435</v>
      </c>
      <c r="C61" s="239"/>
      <c r="D61" s="239"/>
      <c r="E61" s="242"/>
      <c r="F61" s="232"/>
    </row>
    <row r="62" spans="1:6" ht="19.5" customHeight="1">
      <c r="A62" s="176" t="s">
        <v>362</v>
      </c>
      <c r="B62" s="187" t="s">
        <v>436</v>
      </c>
      <c r="C62" s="239"/>
      <c r="D62" s="239"/>
      <c r="E62" s="242"/>
      <c r="F62" s="232"/>
    </row>
    <row r="63" spans="1:6" ht="28.5" customHeight="1">
      <c r="A63" s="181"/>
      <c r="B63" s="222" t="s">
        <v>338</v>
      </c>
      <c r="C63" s="240">
        <f>SUM(C61:C62)</f>
        <v>0</v>
      </c>
      <c r="D63" s="240">
        <f>SUM(D61:D62)</f>
        <v>0</v>
      </c>
      <c r="E63" s="243">
        <f>SUM(E61:E62)</f>
        <v>0</v>
      </c>
      <c r="F63" s="234"/>
    </row>
    <row r="64" spans="1:6" ht="18" customHeight="1">
      <c r="A64" s="176" t="s">
        <v>363</v>
      </c>
      <c r="B64" s="187" t="s">
        <v>365</v>
      </c>
      <c r="C64" s="239"/>
      <c r="D64" s="239"/>
      <c r="E64" s="242"/>
      <c r="F64" s="232"/>
    </row>
    <row r="65" spans="1:6" ht="20.25" customHeight="1">
      <c r="A65" s="176"/>
      <c r="B65" s="187" t="s">
        <v>437</v>
      </c>
      <c r="C65" s="239"/>
      <c r="D65" s="239"/>
      <c r="E65" s="242"/>
      <c r="F65" s="232"/>
    </row>
    <row r="66" spans="1:6" ht="23.25" customHeight="1">
      <c r="A66" s="181"/>
      <c r="B66" s="188" t="s">
        <v>260</v>
      </c>
      <c r="C66" s="240">
        <f>SUM(C64:C65)</f>
        <v>0</v>
      </c>
      <c r="D66" s="240">
        <f>SUM(D64:D65)</f>
        <v>0</v>
      </c>
      <c r="E66" s="243">
        <f>SUM(E64:E65)</f>
        <v>0</v>
      </c>
      <c r="F66" s="234"/>
    </row>
    <row r="67" spans="1:6" ht="19.5" customHeight="1">
      <c r="A67" s="176" t="s">
        <v>371</v>
      </c>
      <c r="B67" s="188" t="s">
        <v>366</v>
      </c>
      <c r="C67" s="239"/>
      <c r="D67" s="239"/>
      <c r="E67" s="242"/>
      <c r="F67" s="232"/>
    </row>
    <row r="68" spans="1:8" ht="23.25" customHeight="1">
      <c r="A68" s="176" t="s">
        <v>374</v>
      </c>
      <c r="B68" s="187" t="s">
        <v>367</v>
      </c>
      <c r="C68" s="239"/>
      <c r="D68" s="239"/>
      <c r="E68" s="242">
        <v>4650</v>
      </c>
      <c r="F68" s="232" t="s">
        <v>471</v>
      </c>
      <c r="G68" s="226">
        <v>250</v>
      </c>
      <c r="H68" s="226"/>
    </row>
    <row r="69" spans="1:8" ht="18" customHeight="1">
      <c r="A69" s="176" t="s">
        <v>375</v>
      </c>
      <c r="B69" s="187" t="s">
        <v>368</v>
      </c>
      <c r="C69" s="239"/>
      <c r="D69" s="239"/>
      <c r="E69" s="242"/>
      <c r="F69" s="232" t="s">
        <v>472</v>
      </c>
      <c r="G69" s="226">
        <v>500</v>
      </c>
      <c r="H69" s="226" t="s">
        <v>473</v>
      </c>
    </row>
    <row r="70" spans="1:8" ht="23.25" customHeight="1">
      <c r="A70" s="176"/>
      <c r="B70" s="187" t="s">
        <v>369</v>
      </c>
      <c r="C70" s="239"/>
      <c r="D70" s="239"/>
      <c r="E70" s="242"/>
      <c r="F70" s="232" t="s">
        <v>474</v>
      </c>
      <c r="G70" s="226">
        <v>3000</v>
      </c>
      <c r="H70" s="226"/>
    </row>
    <row r="71" spans="1:8" ht="24.75" customHeight="1">
      <c r="A71" s="176" t="s">
        <v>373</v>
      </c>
      <c r="B71" s="187" t="s">
        <v>372</v>
      </c>
      <c r="C71" s="239"/>
      <c r="D71" s="239"/>
      <c r="E71" s="242"/>
      <c r="F71" s="232" t="s">
        <v>475</v>
      </c>
      <c r="G71" s="226">
        <v>900</v>
      </c>
      <c r="H71" s="226">
        <f>SUM(G68:G71)</f>
        <v>4650</v>
      </c>
    </row>
    <row r="72" spans="1:5" ht="18.75" customHeight="1">
      <c r="A72" s="176" t="s">
        <v>376</v>
      </c>
      <c r="B72" s="187" t="s">
        <v>370</v>
      </c>
      <c r="C72" s="239"/>
      <c r="D72" s="239"/>
      <c r="E72" s="242">
        <v>1280</v>
      </c>
    </row>
    <row r="73" spans="1:8" ht="19.5" customHeight="1">
      <c r="A73" s="181"/>
      <c r="B73" s="222" t="s">
        <v>364</v>
      </c>
      <c r="C73" s="240">
        <f>SUM(C68:C72)</f>
        <v>0</v>
      </c>
      <c r="D73" s="240">
        <f>SUM(D68:D72)</f>
        <v>0</v>
      </c>
      <c r="E73" s="243">
        <f>SUM(E68:E72)</f>
        <v>5930</v>
      </c>
      <c r="F73" s="232" t="s">
        <v>476</v>
      </c>
      <c r="G73" s="226">
        <v>180</v>
      </c>
      <c r="H73" s="226"/>
    </row>
    <row r="74" spans="1:8" ht="17.25" customHeight="1">
      <c r="A74" s="181"/>
      <c r="B74" s="188" t="s">
        <v>341</v>
      </c>
      <c r="C74" s="240">
        <f>C73+C67+C66+C63</f>
        <v>0</v>
      </c>
      <c r="D74" s="240">
        <f>D73+D67+D66+D63</f>
        <v>0</v>
      </c>
      <c r="E74" s="243">
        <f>E73+E67+E66+E63</f>
        <v>5930</v>
      </c>
      <c r="F74" s="232" t="s">
        <v>477</v>
      </c>
      <c r="G74" s="226">
        <v>300</v>
      </c>
      <c r="H74" s="226"/>
    </row>
    <row r="75" spans="1:8" ht="25.5" customHeight="1">
      <c r="A75" s="176" t="s">
        <v>378</v>
      </c>
      <c r="B75" s="186" t="s">
        <v>261</v>
      </c>
      <c r="C75" s="239"/>
      <c r="D75" s="239"/>
      <c r="E75" s="242"/>
      <c r="F75" s="232" t="s">
        <v>478</v>
      </c>
      <c r="G75" s="226">
        <v>800</v>
      </c>
      <c r="H75" s="226">
        <f>SUM(G73:G75)</f>
        <v>1280</v>
      </c>
    </row>
    <row r="76" spans="1:6" ht="23.25" customHeight="1">
      <c r="A76" s="176" t="s">
        <v>377</v>
      </c>
      <c r="B76" s="186" t="s">
        <v>262</v>
      </c>
      <c r="C76" s="239"/>
      <c r="D76" s="239"/>
      <c r="E76" s="242"/>
      <c r="F76" s="232"/>
    </row>
    <row r="77" spans="1:6" ht="18.75" customHeight="1">
      <c r="A77" s="176" t="s">
        <v>379</v>
      </c>
      <c r="B77" s="186" t="s">
        <v>263</v>
      </c>
      <c r="C77" s="239"/>
      <c r="D77" s="239"/>
      <c r="E77" s="242"/>
      <c r="F77" s="232"/>
    </row>
    <row r="78" spans="1:6" ht="19.5" customHeight="1">
      <c r="A78" s="181"/>
      <c r="B78" s="188" t="s">
        <v>264</v>
      </c>
      <c r="C78" s="240">
        <f>SUM(C75:C77)</f>
        <v>0</v>
      </c>
      <c r="D78" s="240">
        <f>SUM(D75:D77)</f>
        <v>0</v>
      </c>
      <c r="E78" s="243">
        <f>SUM(E75:E77)</f>
        <v>0</v>
      </c>
      <c r="F78" s="233"/>
    </row>
    <row r="79" spans="1:6" ht="26.25" customHeight="1">
      <c r="A79" s="176" t="s">
        <v>389</v>
      </c>
      <c r="B79" s="187" t="s">
        <v>380</v>
      </c>
      <c r="C79" s="239"/>
      <c r="D79" s="239"/>
      <c r="E79" s="242"/>
      <c r="F79" s="232"/>
    </row>
    <row r="80" spans="1:6" ht="22.5" customHeight="1">
      <c r="A80" s="176" t="s">
        <v>390</v>
      </c>
      <c r="B80" s="187" t="s">
        <v>381</v>
      </c>
      <c r="C80" s="239"/>
      <c r="D80" s="239"/>
      <c r="E80" s="242"/>
      <c r="F80" s="232"/>
    </row>
    <row r="81" spans="1:6" ht="21" customHeight="1">
      <c r="A81" s="176" t="s">
        <v>391</v>
      </c>
      <c r="B81" s="187" t="s">
        <v>382</v>
      </c>
      <c r="C81" s="239"/>
      <c r="D81" s="239"/>
      <c r="E81" s="242"/>
      <c r="F81" s="232"/>
    </row>
    <row r="82" spans="1:6" ht="24.75" customHeight="1">
      <c r="A82" s="181"/>
      <c r="B82" s="188" t="s">
        <v>383</v>
      </c>
      <c r="C82" s="240">
        <f>SUM(C79:C80)</f>
        <v>0</v>
      </c>
      <c r="D82" s="240">
        <f>SUM(D79:D80)</f>
        <v>0</v>
      </c>
      <c r="E82" s="243">
        <f>SUM(E79:E80)</f>
        <v>0</v>
      </c>
      <c r="F82" s="233"/>
    </row>
    <row r="83" spans="1:6" ht="21" customHeight="1">
      <c r="A83" s="176" t="s">
        <v>393</v>
      </c>
      <c r="B83" s="177" t="s">
        <v>392</v>
      </c>
      <c r="C83" s="248"/>
      <c r="D83" s="248"/>
      <c r="E83" s="249"/>
      <c r="F83" s="232"/>
    </row>
    <row r="84" spans="1:6" ht="19.5" customHeight="1">
      <c r="A84" s="176" t="s">
        <v>394</v>
      </c>
      <c r="B84" s="177" t="s">
        <v>384</v>
      </c>
      <c r="C84" s="248"/>
      <c r="D84" s="248"/>
      <c r="E84" s="249"/>
      <c r="F84" s="232"/>
    </row>
    <row r="85" spans="1:6" ht="20.25" customHeight="1">
      <c r="A85" s="176" t="s">
        <v>395</v>
      </c>
      <c r="B85" s="177" t="s">
        <v>385</v>
      </c>
      <c r="C85" s="248"/>
      <c r="D85" s="248"/>
      <c r="E85" s="249"/>
      <c r="F85" s="232"/>
    </row>
    <row r="86" spans="1:6" ht="23.25" customHeight="1">
      <c r="A86" s="176" t="s">
        <v>396</v>
      </c>
      <c r="B86" s="177" t="s">
        <v>386</v>
      </c>
      <c r="C86" s="248"/>
      <c r="D86" s="248"/>
      <c r="E86" s="249"/>
      <c r="F86" s="232"/>
    </row>
    <row r="87" spans="1:6" ht="23.25" customHeight="1">
      <c r="A87" s="176"/>
      <c r="B87" s="182" t="s">
        <v>387</v>
      </c>
      <c r="C87" s="248">
        <f>SUM(C83:C86)</f>
        <v>0</v>
      </c>
      <c r="D87" s="248">
        <f>SUM(D83:D86)</f>
        <v>0</v>
      </c>
      <c r="E87" s="249">
        <f>SUM(E83:E86)</f>
        <v>0</v>
      </c>
      <c r="F87" s="232"/>
    </row>
    <row r="88" spans="1:6" ht="18.75">
      <c r="A88" s="176" t="s">
        <v>397</v>
      </c>
      <c r="B88" s="182" t="s">
        <v>268</v>
      </c>
      <c r="C88" s="248"/>
      <c r="D88" s="248"/>
      <c r="E88" s="249"/>
      <c r="F88" s="232"/>
    </row>
    <row r="89" spans="1:6" ht="18.75" customHeight="1">
      <c r="A89" s="181"/>
      <c r="B89" s="190" t="s">
        <v>388</v>
      </c>
      <c r="C89" s="246">
        <f>C88+C87+C82</f>
        <v>0</v>
      </c>
      <c r="D89" s="246">
        <f>D88+D87+D82</f>
        <v>0</v>
      </c>
      <c r="E89" s="247">
        <f>E88+E87+E82</f>
        <v>0</v>
      </c>
      <c r="F89" s="233"/>
    </row>
    <row r="90" spans="1:6" ht="19.5" customHeight="1">
      <c r="A90" s="181"/>
      <c r="B90" s="190" t="s">
        <v>30</v>
      </c>
      <c r="C90" s="241">
        <f>C78+C74+C60+C31+C24</f>
        <v>0</v>
      </c>
      <c r="D90" s="241">
        <f>D78+D74+D60+D31+D24</f>
        <v>0</v>
      </c>
      <c r="E90" s="244">
        <f>E78+E74+E60+E31+E24</f>
        <v>5930</v>
      </c>
      <c r="F90" s="233"/>
    </row>
    <row r="91" spans="1:6" ht="21.75" customHeight="1">
      <c r="A91" s="176" t="s">
        <v>398</v>
      </c>
      <c r="B91" s="177" t="s">
        <v>269</v>
      </c>
      <c r="C91" s="248"/>
      <c r="D91" s="248"/>
      <c r="E91" s="249"/>
      <c r="F91" s="232"/>
    </row>
    <row r="92" spans="1:6" ht="19.5" customHeight="1">
      <c r="A92" s="176" t="s">
        <v>399</v>
      </c>
      <c r="B92" s="177" t="s">
        <v>400</v>
      </c>
      <c r="C92" s="248"/>
      <c r="D92" s="248"/>
      <c r="E92" s="249"/>
      <c r="F92" s="232"/>
    </row>
    <row r="93" spans="1:6" ht="18.75" customHeight="1">
      <c r="A93" s="176"/>
      <c r="B93" s="177" t="s">
        <v>270</v>
      </c>
      <c r="C93" s="248"/>
      <c r="D93" s="248"/>
      <c r="E93" s="249"/>
      <c r="F93" s="232"/>
    </row>
    <row r="94" spans="1:6" ht="21" customHeight="1">
      <c r="A94" s="176" t="s">
        <v>401</v>
      </c>
      <c r="B94" s="177" t="s">
        <v>271</v>
      </c>
      <c r="C94" s="248"/>
      <c r="D94" s="248"/>
      <c r="E94" s="249"/>
      <c r="F94" s="232"/>
    </row>
    <row r="95" spans="1:6" ht="22.5" customHeight="1">
      <c r="A95" s="176" t="s">
        <v>402</v>
      </c>
      <c r="B95" s="177" t="s">
        <v>272</v>
      </c>
      <c r="C95" s="248"/>
      <c r="D95" s="248"/>
      <c r="E95" s="249"/>
      <c r="F95" s="232"/>
    </row>
    <row r="96" spans="1:6" ht="20.25" customHeight="1">
      <c r="A96" s="176" t="s">
        <v>402</v>
      </c>
      <c r="B96" s="177" t="s">
        <v>342</v>
      </c>
      <c r="C96" s="248"/>
      <c r="D96" s="248"/>
      <c r="E96" s="249"/>
      <c r="F96" s="232"/>
    </row>
    <row r="97" spans="1:6" ht="24.75" customHeight="1">
      <c r="A97" s="176" t="s">
        <v>403</v>
      </c>
      <c r="B97" s="177" t="s">
        <v>273</v>
      </c>
      <c r="C97" s="248"/>
      <c r="D97" s="248"/>
      <c r="E97" s="249"/>
      <c r="F97" s="232"/>
    </row>
    <row r="98" spans="1:6" ht="20.25" customHeight="1">
      <c r="A98" s="181"/>
      <c r="B98" s="182" t="s">
        <v>404</v>
      </c>
      <c r="C98" s="246">
        <f>SUM(C91:C96)</f>
        <v>0</v>
      </c>
      <c r="D98" s="246">
        <f>SUM(D91:D96)</f>
        <v>0</v>
      </c>
      <c r="E98" s="247">
        <f>SUM(E91:E96)</f>
        <v>0</v>
      </c>
      <c r="F98" s="233"/>
    </row>
    <row r="99" spans="1:6" ht="18.75" customHeight="1">
      <c r="A99" s="176" t="s">
        <v>405</v>
      </c>
      <c r="B99" s="177" t="s">
        <v>274</v>
      </c>
      <c r="C99" s="248"/>
      <c r="D99" s="248"/>
      <c r="E99" s="249"/>
      <c r="F99" s="232"/>
    </row>
    <row r="100" spans="1:6" ht="18" customHeight="1">
      <c r="A100" s="176" t="s">
        <v>406</v>
      </c>
      <c r="B100" s="177" t="s">
        <v>275</v>
      </c>
      <c r="C100" s="248"/>
      <c r="D100" s="248"/>
      <c r="E100" s="249"/>
      <c r="F100" s="232"/>
    </row>
    <row r="101" spans="1:6" ht="21" customHeight="1">
      <c r="A101" s="176" t="s">
        <v>407</v>
      </c>
      <c r="B101" s="177" t="s">
        <v>276</v>
      </c>
      <c r="C101" s="248"/>
      <c r="D101" s="248"/>
      <c r="E101" s="249"/>
      <c r="F101" s="232"/>
    </row>
    <row r="102" spans="1:6" ht="27" customHeight="1">
      <c r="A102" s="176" t="s">
        <v>408</v>
      </c>
      <c r="B102" s="177" t="s">
        <v>277</v>
      </c>
      <c r="C102" s="248"/>
      <c r="D102" s="248"/>
      <c r="E102" s="249"/>
      <c r="F102" s="232"/>
    </row>
    <row r="103" spans="1:6" ht="20.25" customHeight="1">
      <c r="A103" s="181"/>
      <c r="B103" s="182" t="s">
        <v>278</v>
      </c>
      <c r="C103" s="246">
        <f>SUM(C99:C102)</f>
        <v>0</v>
      </c>
      <c r="D103" s="246">
        <f>SUM(D99:D102)</f>
        <v>0</v>
      </c>
      <c r="E103" s="247">
        <f>SUM(E99:E102)</f>
        <v>0</v>
      </c>
      <c r="F103" s="233"/>
    </row>
    <row r="104" spans="1:6" ht="27" customHeight="1">
      <c r="A104" s="176">
        <v>246</v>
      </c>
      <c r="B104" s="177" t="s">
        <v>265</v>
      </c>
      <c r="C104" s="248"/>
      <c r="D104" s="248"/>
      <c r="E104" s="249"/>
      <c r="F104" s="232"/>
    </row>
    <row r="105" spans="1:6" ht="29.25" customHeight="1">
      <c r="A105" s="176">
        <v>247</v>
      </c>
      <c r="B105" s="177" t="s">
        <v>266</v>
      </c>
      <c r="C105" s="248"/>
      <c r="D105" s="248"/>
      <c r="E105" s="249"/>
      <c r="F105" s="232"/>
    </row>
    <row r="106" spans="1:6" ht="25.5" customHeight="1">
      <c r="A106" s="176">
        <v>249</v>
      </c>
      <c r="B106" s="177" t="s">
        <v>267</v>
      </c>
      <c r="C106" s="248"/>
      <c r="D106" s="248"/>
      <c r="E106" s="249"/>
      <c r="F106" s="232"/>
    </row>
    <row r="107" spans="1:6" ht="27.75" customHeight="1">
      <c r="A107" s="181"/>
      <c r="B107" s="190" t="s">
        <v>409</v>
      </c>
      <c r="C107" s="246">
        <f>SUM(C104:C106)</f>
        <v>0</v>
      </c>
      <c r="D107" s="246">
        <f>SUM(D104:D106)</f>
        <v>0</v>
      </c>
      <c r="E107" s="247">
        <f>SUM(E104:E106)</f>
        <v>0</v>
      </c>
      <c r="F107" s="233"/>
    </row>
    <row r="108" spans="1:6" ht="21" customHeight="1">
      <c r="A108" s="176" t="s">
        <v>413</v>
      </c>
      <c r="B108" s="177" t="s">
        <v>410</v>
      </c>
      <c r="C108" s="248"/>
      <c r="D108" s="248"/>
      <c r="E108" s="249"/>
      <c r="F108" s="232"/>
    </row>
    <row r="109" spans="1:6" ht="24.75" customHeight="1">
      <c r="A109" s="176" t="s">
        <v>414</v>
      </c>
      <c r="B109" s="177" t="s">
        <v>384</v>
      </c>
      <c r="C109" s="248"/>
      <c r="D109" s="248"/>
      <c r="E109" s="249"/>
      <c r="F109" s="232"/>
    </row>
    <row r="110" spans="1:6" ht="19.5" customHeight="1">
      <c r="A110" s="176" t="s">
        <v>415</v>
      </c>
      <c r="B110" s="177" t="s">
        <v>385</v>
      </c>
      <c r="C110" s="248"/>
      <c r="D110" s="248"/>
      <c r="E110" s="249"/>
      <c r="F110" s="232"/>
    </row>
    <row r="111" spans="1:6" ht="16.5" customHeight="1">
      <c r="A111" s="176" t="s">
        <v>416</v>
      </c>
      <c r="B111" s="177" t="s">
        <v>386</v>
      </c>
      <c r="C111" s="248"/>
      <c r="D111" s="248"/>
      <c r="E111" s="249"/>
      <c r="F111" s="232"/>
    </row>
    <row r="112" spans="1:6" ht="24.75" customHeight="1">
      <c r="A112" s="176"/>
      <c r="B112" s="182" t="s">
        <v>411</v>
      </c>
      <c r="C112" s="248">
        <f>SUM(C108:C111)</f>
        <v>0</v>
      </c>
      <c r="D112" s="248">
        <f>SUM(D108:D111)</f>
        <v>0</v>
      </c>
      <c r="E112" s="249">
        <f>SUM(E108:E111)</f>
        <v>0</v>
      </c>
      <c r="F112" s="233"/>
    </row>
    <row r="113" spans="1:6" ht="20.25" customHeight="1">
      <c r="A113" s="176"/>
      <c r="B113" s="182" t="s">
        <v>417</v>
      </c>
      <c r="C113" s="248">
        <f>C112+C107+C103+C98</f>
        <v>0</v>
      </c>
      <c r="D113" s="248">
        <f>D112+D107+D103+D98</f>
        <v>0</v>
      </c>
      <c r="E113" s="249">
        <f>E112+E107+E103+E98</f>
        <v>0</v>
      </c>
      <c r="F113" s="233"/>
    </row>
    <row r="114" spans="1:6" ht="25.5" customHeight="1">
      <c r="A114" s="181"/>
      <c r="B114" s="182" t="s">
        <v>412</v>
      </c>
      <c r="C114" s="241">
        <f>C113+C90</f>
        <v>0</v>
      </c>
      <c r="D114" s="241">
        <f>D113+D90</f>
        <v>0</v>
      </c>
      <c r="E114" s="244">
        <f>E113+E90</f>
        <v>5930</v>
      </c>
      <c r="F114" s="235"/>
    </row>
    <row r="115" spans="1:6" ht="33" customHeight="1">
      <c r="A115" s="179" t="s">
        <v>422</v>
      </c>
      <c r="B115" s="202" t="s">
        <v>421</v>
      </c>
      <c r="C115" s="254"/>
      <c r="D115" s="254"/>
      <c r="E115" s="255"/>
      <c r="F115" s="236"/>
    </row>
    <row r="116" spans="1:6" ht="24" customHeight="1">
      <c r="A116" s="179" t="s">
        <v>423</v>
      </c>
      <c r="B116" s="202" t="s">
        <v>279</v>
      </c>
      <c r="C116" s="254"/>
      <c r="D116" s="254"/>
      <c r="E116" s="255"/>
      <c r="F116" s="236"/>
    </row>
    <row r="117" spans="1:6" ht="23.25" customHeight="1">
      <c r="A117" s="191"/>
      <c r="B117" s="204" t="s">
        <v>343</v>
      </c>
      <c r="C117" s="256">
        <f>SUM(C115:C116)</f>
        <v>0</v>
      </c>
      <c r="D117" s="256">
        <f>SUM(D115:D116)</f>
        <v>0</v>
      </c>
      <c r="E117" s="257">
        <f>SUM(E115:E116)</f>
        <v>0</v>
      </c>
      <c r="F117" s="237"/>
    </row>
    <row r="118" spans="1:6" ht="18.75">
      <c r="A118" s="179" t="s">
        <v>424</v>
      </c>
      <c r="B118" s="205" t="s">
        <v>420</v>
      </c>
      <c r="C118" s="258"/>
      <c r="D118" s="258"/>
      <c r="E118" s="259"/>
      <c r="F118" s="236"/>
    </row>
    <row r="119" spans="1:6" ht="19.5" customHeight="1">
      <c r="A119" s="179" t="s">
        <v>425</v>
      </c>
      <c r="B119" s="203" t="s">
        <v>280</v>
      </c>
      <c r="C119" s="254"/>
      <c r="D119" s="254"/>
      <c r="E119" s="255"/>
      <c r="F119" s="236"/>
    </row>
    <row r="120" spans="1:6" ht="21.75" customHeight="1">
      <c r="A120" s="179" t="s">
        <v>426</v>
      </c>
      <c r="B120" s="203" t="s">
        <v>281</v>
      </c>
      <c r="C120" s="254"/>
      <c r="D120" s="254"/>
      <c r="E120" s="255"/>
      <c r="F120" s="236"/>
    </row>
    <row r="121" spans="1:6" ht="24" customHeight="1">
      <c r="A121" s="179" t="s">
        <v>427</v>
      </c>
      <c r="B121" s="202" t="s">
        <v>418</v>
      </c>
      <c r="C121" s="254"/>
      <c r="D121" s="254"/>
      <c r="E121" s="255"/>
      <c r="F121" s="236"/>
    </row>
    <row r="122" spans="1:6" ht="18.75" customHeight="1">
      <c r="A122" s="179" t="s">
        <v>428</v>
      </c>
      <c r="B122" s="203" t="s">
        <v>282</v>
      </c>
      <c r="C122" s="254"/>
      <c r="D122" s="254"/>
      <c r="E122" s="255"/>
      <c r="F122" s="236"/>
    </row>
    <row r="123" spans="1:6" ht="24.75" customHeight="1">
      <c r="A123" s="179" t="s">
        <v>429</v>
      </c>
      <c r="B123" s="203" t="s">
        <v>283</v>
      </c>
      <c r="C123" s="254"/>
      <c r="D123" s="254"/>
      <c r="E123" s="255"/>
      <c r="F123" s="236"/>
    </row>
    <row r="124" spans="1:6" ht="18.75" customHeight="1">
      <c r="A124" s="191">
        <v>297</v>
      </c>
      <c r="B124" s="204" t="s">
        <v>419</v>
      </c>
      <c r="C124" s="256">
        <f>SUM(C118:C123)</f>
        <v>0</v>
      </c>
      <c r="D124" s="256">
        <f>SUM(D118:D123)</f>
        <v>0</v>
      </c>
      <c r="E124" s="257">
        <f>SUM(E118:E123)</f>
        <v>0</v>
      </c>
      <c r="F124" s="237"/>
    </row>
    <row r="125" spans="1:6" ht="18.75">
      <c r="A125" s="179" t="s">
        <v>430</v>
      </c>
      <c r="B125" s="205" t="s">
        <v>284</v>
      </c>
      <c r="C125" s="258"/>
      <c r="D125" s="258"/>
      <c r="E125" s="259"/>
      <c r="F125" s="236"/>
    </row>
    <row r="126" spans="1:6" ht="18.75">
      <c r="A126" s="179" t="s">
        <v>431</v>
      </c>
      <c r="B126" s="205" t="s">
        <v>285</v>
      </c>
      <c r="C126" s="258"/>
      <c r="D126" s="258"/>
      <c r="E126" s="259"/>
      <c r="F126" s="236"/>
    </row>
    <row r="127" spans="1:6" ht="18.75">
      <c r="A127" s="179">
        <v>5915</v>
      </c>
      <c r="B127" s="205" t="s">
        <v>286</v>
      </c>
      <c r="C127" s="258"/>
      <c r="D127" s="258"/>
      <c r="E127" s="259"/>
      <c r="F127" s="236"/>
    </row>
    <row r="128" spans="1:6" ht="18.75">
      <c r="A128" s="179">
        <v>5916</v>
      </c>
      <c r="B128" s="205" t="s">
        <v>287</v>
      </c>
      <c r="C128" s="258"/>
      <c r="D128" s="258"/>
      <c r="E128" s="259"/>
      <c r="F128" s="236"/>
    </row>
    <row r="129" spans="1:6" ht="18.75">
      <c r="A129" s="191"/>
      <c r="B129" s="206" t="s">
        <v>432</v>
      </c>
      <c r="C129" s="260">
        <f>SUM(C125:C128)</f>
        <v>0</v>
      </c>
      <c r="D129" s="260">
        <f>SUM(D125:D128)</f>
        <v>0</v>
      </c>
      <c r="E129" s="261">
        <f>SUM(E125:E128)</f>
        <v>0</v>
      </c>
      <c r="F129" s="237"/>
    </row>
    <row r="130" spans="1:6" ht="18.75">
      <c r="A130" s="191"/>
      <c r="B130" s="206" t="s">
        <v>433</v>
      </c>
      <c r="C130" s="260">
        <f>C117+C124+C129</f>
        <v>0</v>
      </c>
      <c r="D130" s="260"/>
      <c r="E130" s="261"/>
      <c r="F130" s="237"/>
    </row>
    <row r="131" spans="1:6" ht="18.75">
      <c r="A131" s="191"/>
      <c r="B131" s="182" t="s">
        <v>344</v>
      </c>
      <c r="C131" s="241">
        <f>C130+C114</f>
        <v>0</v>
      </c>
      <c r="D131" s="241">
        <f>D130+D114</f>
        <v>0</v>
      </c>
      <c r="E131" s="244">
        <f>E130+E114</f>
        <v>5930</v>
      </c>
      <c r="F131" s="235"/>
    </row>
    <row r="132" spans="5:6" ht="18.75">
      <c r="E132" s="263"/>
      <c r="F132" s="262"/>
    </row>
    <row r="133" spans="5:6" ht="18.75">
      <c r="E133" s="262"/>
      <c r="F133" s="262"/>
    </row>
    <row r="134" spans="5:6" ht="18.75">
      <c r="E134" s="262"/>
      <c r="F134" s="262"/>
    </row>
    <row r="135" spans="5:6" ht="18.75">
      <c r="E135" s="262"/>
      <c r="F135" s="262"/>
    </row>
    <row r="136" spans="5:6" ht="18.75">
      <c r="E136" s="262"/>
      <c r="F136" s="262"/>
    </row>
    <row r="137" spans="5:6" ht="18.75">
      <c r="E137" s="262"/>
      <c r="F137" s="262"/>
    </row>
    <row r="138" spans="5:6" ht="18.75">
      <c r="E138" s="262"/>
      <c r="F138" s="262"/>
    </row>
    <row r="139" spans="5:6" ht="18.75">
      <c r="E139" s="262"/>
      <c r="F139" s="262"/>
    </row>
    <row r="140" spans="5:6" ht="18.75">
      <c r="E140" s="262"/>
      <c r="F140" s="262"/>
    </row>
    <row r="141" spans="5:6" ht="18.75">
      <c r="E141" s="262"/>
      <c r="F141" s="262"/>
    </row>
    <row r="142" spans="5:6" ht="18.75">
      <c r="E142" s="262"/>
      <c r="F142" s="262"/>
    </row>
    <row r="143" spans="5:6" ht="18.75">
      <c r="E143" s="262"/>
      <c r="F143" s="262"/>
    </row>
    <row r="144" spans="5:6" ht="18.75">
      <c r="E144" s="262"/>
      <c r="F144" s="262"/>
    </row>
    <row r="145" spans="5:6" ht="18.75">
      <c r="E145" s="262"/>
      <c r="F145" s="262"/>
    </row>
    <row r="146" spans="5:6" ht="18.75">
      <c r="E146" s="262"/>
      <c r="F146" s="262"/>
    </row>
    <row r="147" spans="5:6" ht="18.75">
      <c r="E147" s="262"/>
      <c r="F147" s="262"/>
    </row>
    <row r="148" spans="5:6" ht="18.75">
      <c r="E148" s="262"/>
      <c r="F148" s="262"/>
    </row>
    <row r="149" spans="5:6" ht="18.75">
      <c r="E149" s="262"/>
      <c r="F149" s="262"/>
    </row>
    <row r="150" spans="5:6" ht="18.75">
      <c r="E150" s="262"/>
      <c r="F150" s="262"/>
    </row>
    <row r="151" spans="5:6" ht="18.75">
      <c r="E151" s="262"/>
      <c r="F151" s="262"/>
    </row>
    <row r="152" spans="5:6" ht="18.75">
      <c r="E152" s="262"/>
      <c r="F152" s="262"/>
    </row>
    <row r="153" spans="5:6" ht="18.75">
      <c r="E153" s="262"/>
      <c r="F153" s="262"/>
    </row>
    <row r="154" spans="5:6" ht="18.75">
      <c r="E154" s="262"/>
      <c r="F154" s="262"/>
    </row>
    <row r="155" spans="5:6" ht="18.75">
      <c r="E155" s="262"/>
      <c r="F155" s="262"/>
    </row>
    <row r="156" spans="5:6" ht="18.75">
      <c r="E156" s="262"/>
      <c r="F156" s="262"/>
    </row>
    <row r="157" spans="5:6" ht="18.75">
      <c r="E157" s="262"/>
      <c r="F157" s="262"/>
    </row>
    <row r="158" spans="5:6" ht="18.75">
      <c r="E158" s="262"/>
      <c r="F158" s="262"/>
    </row>
    <row r="159" spans="5:6" ht="18.75">
      <c r="E159" s="262"/>
      <c r="F159" s="262"/>
    </row>
    <row r="160" spans="5:6" ht="18.75">
      <c r="E160" s="262"/>
      <c r="F160" s="262"/>
    </row>
    <row r="161" spans="5:6" ht="18.75">
      <c r="E161" s="262"/>
      <c r="F161" s="262"/>
    </row>
    <row r="162" spans="5:6" ht="18.75">
      <c r="E162" s="262"/>
      <c r="F162" s="262"/>
    </row>
    <row r="163" spans="5:6" ht="18.75">
      <c r="E163" s="262"/>
      <c r="F163" s="262"/>
    </row>
    <row r="164" spans="5:6" ht="18.75">
      <c r="E164" s="262"/>
      <c r="F164" s="262"/>
    </row>
    <row r="165" spans="5:6" ht="18.75">
      <c r="E165" s="262"/>
      <c r="F165" s="262"/>
    </row>
    <row r="166" spans="5:6" ht="18.75">
      <c r="E166" s="262"/>
      <c r="F166" s="262"/>
    </row>
    <row r="167" spans="5:6" ht="18.75">
      <c r="E167" s="262"/>
      <c r="F167" s="262"/>
    </row>
    <row r="168" spans="5:6" ht="18.75">
      <c r="E168" s="262"/>
      <c r="F168" s="262"/>
    </row>
    <row r="169" spans="5:6" ht="18.75">
      <c r="E169" s="262"/>
      <c r="F169" s="262"/>
    </row>
  </sheetData>
  <sheetProtection/>
  <printOptions/>
  <pageMargins left="0.7" right="0.7" top="0.75" bottom="0.75" header="0.3" footer="0.3"/>
  <pageSetup horizontalDpi="600" verticalDpi="600" orientation="portrait" paperSize="9" scale="55" r:id="rId1"/>
  <rowBreaks count="1" manualBreakCount="1">
    <brk id="66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4:G11"/>
  <sheetViews>
    <sheetView view="pageBreakPreview" zoomScale="60" zoomScalePageLayoutView="0" workbookViewId="0" topLeftCell="A1">
      <selection activeCell="D27" sqref="D27"/>
    </sheetView>
  </sheetViews>
  <sheetFormatPr defaultColWidth="8.66015625" defaultRowHeight="18"/>
  <cols>
    <col min="1" max="1" width="9.08203125" style="6" bestFit="1" customWidth="1"/>
    <col min="2" max="2" width="30.41015625" style="6" customWidth="1"/>
    <col min="3" max="3" width="6.58203125" style="6" customWidth="1"/>
    <col min="4" max="4" width="6.75" style="6" customWidth="1"/>
    <col min="5" max="5" width="9.33203125" style="6" customWidth="1"/>
    <col min="6" max="6" width="7.41015625" style="6" customWidth="1"/>
    <col min="7" max="16384" width="8.91015625" style="6" customWidth="1"/>
  </cols>
  <sheetData>
    <row r="4" spans="1:5" ht="24.75" customHeight="1" thickBot="1">
      <c r="A4" s="119">
        <v>882202</v>
      </c>
      <c r="B4" s="120" t="s">
        <v>59</v>
      </c>
      <c r="E4" s="6" t="s">
        <v>105</v>
      </c>
    </row>
    <row r="5" spans="1:3" ht="15">
      <c r="A5" s="6" t="s">
        <v>101</v>
      </c>
      <c r="C5" s="11"/>
    </row>
    <row r="6" spans="1:7" ht="30">
      <c r="A6" s="19"/>
      <c r="B6" s="19"/>
      <c r="C6" s="105" t="s">
        <v>142</v>
      </c>
      <c r="D6" s="36" t="s">
        <v>151</v>
      </c>
      <c r="E6" s="36" t="s">
        <v>183</v>
      </c>
      <c r="F6" s="36" t="s">
        <v>184</v>
      </c>
      <c r="G6" s="19" t="s">
        <v>182</v>
      </c>
    </row>
    <row r="7" spans="1:7" ht="15.75">
      <c r="A7" s="22"/>
      <c r="B7" s="19"/>
      <c r="C7" s="19"/>
      <c r="D7" s="19"/>
      <c r="E7" s="19"/>
      <c r="F7" s="19"/>
      <c r="G7" s="19"/>
    </row>
    <row r="8" spans="1:7" ht="15.75">
      <c r="A8" s="22">
        <v>583123</v>
      </c>
      <c r="B8" s="19" t="s">
        <v>59</v>
      </c>
      <c r="C8" s="19">
        <v>150</v>
      </c>
      <c r="D8" s="19">
        <v>70</v>
      </c>
      <c r="E8" s="19">
        <v>100</v>
      </c>
      <c r="F8" s="19">
        <v>100</v>
      </c>
      <c r="G8" s="19">
        <v>100</v>
      </c>
    </row>
    <row r="9" spans="1:7" ht="15.75">
      <c r="A9" s="22"/>
      <c r="B9" s="19"/>
      <c r="C9" s="19"/>
      <c r="D9" s="19"/>
      <c r="E9" s="19"/>
      <c r="F9" s="19"/>
      <c r="G9" s="19"/>
    </row>
    <row r="10" spans="1:7" ht="15.75">
      <c r="A10" s="123"/>
      <c r="B10" s="124"/>
      <c r="C10" s="124"/>
      <c r="D10" s="19"/>
      <c r="E10" s="19"/>
      <c r="F10" s="19"/>
      <c r="G10" s="19"/>
    </row>
    <row r="11" spans="1:7" ht="27.75" customHeight="1">
      <c r="A11" s="22"/>
      <c r="B11" s="22" t="s">
        <v>0</v>
      </c>
      <c r="C11" s="23">
        <f>SUM(C7:C10)</f>
        <v>150</v>
      </c>
      <c r="D11" s="23">
        <f>SUM(D7:D10)</f>
        <v>70</v>
      </c>
      <c r="E11" s="23">
        <f>SUM(E7:E10)</f>
        <v>100</v>
      </c>
      <c r="F11" s="23">
        <f>SUM(F7:F10)</f>
        <v>100</v>
      </c>
      <c r="G11" s="23">
        <f>SUM(G7:G10)</f>
        <v>100</v>
      </c>
    </row>
  </sheetData>
  <sheetProtection/>
  <printOptions/>
  <pageMargins left="0.7" right="0.7" top="0.75" bottom="0.75" header="0.3" footer="0.3"/>
  <pageSetup horizontalDpi="300" verticalDpi="3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F141"/>
  <sheetViews>
    <sheetView tabSelected="1" view="pageBreakPreview" zoomScale="60" zoomScalePageLayoutView="0" workbookViewId="0" topLeftCell="A1">
      <selection activeCell="F139" sqref="F139"/>
    </sheetView>
  </sheetViews>
  <sheetFormatPr defaultColWidth="8.66015625" defaultRowHeight="18"/>
  <cols>
    <col min="2" max="2" width="37.66015625" style="0" customWidth="1"/>
    <col min="6" max="6" width="8.91015625" style="238" customWidth="1"/>
  </cols>
  <sheetData>
    <row r="1" spans="1:6" ht="18.75">
      <c r="A1" s="171"/>
      <c r="B1" s="199"/>
      <c r="C1" s="172"/>
      <c r="D1" s="172"/>
      <c r="E1" s="199"/>
      <c r="F1" s="229"/>
    </row>
    <row r="2" spans="1:6" ht="18.75">
      <c r="A2" s="173">
        <v>882202</v>
      </c>
      <c r="B2" s="200" t="s">
        <v>288</v>
      </c>
      <c r="C2" s="174"/>
      <c r="D2" s="174"/>
      <c r="E2" s="200"/>
      <c r="F2" s="230"/>
    </row>
    <row r="3" spans="1:6" ht="18.75">
      <c r="A3" s="173"/>
      <c r="B3" s="200" t="s">
        <v>449</v>
      </c>
      <c r="C3" s="174" t="s">
        <v>182</v>
      </c>
      <c r="D3" s="174" t="s">
        <v>289</v>
      </c>
      <c r="E3" s="200">
        <v>2016</v>
      </c>
      <c r="F3" s="230"/>
    </row>
    <row r="4" spans="1:6" ht="18.75">
      <c r="A4" s="173"/>
      <c r="B4" s="200"/>
      <c r="C4" s="174"/>
      <c r="D4" s="174"/>
      <c r="E4" s="200"/>
      <c r="F4" s="230"/>
    </row>
    <row r="5" spans="1:6" ht="18.75">
      <c r="A5" s="175" t="s">
        <v>230</v>
      </c>
      <c r="B5" s="201" t="s">
        <v>231</v>
      </c>
      <c r="C5" s="175"/>
      <c r="D5" s="175"/>
      <c r="E5" s="201"/>
      <c r="F5" s="231"/>
    </row>
    <row r="6" spans="1:6" ht="21" customHeight="1">
      <c r="A6" s="201" t="s">
        <v>290</v>
      </c>
      <c r="B6" s="177" t="s">
        <v>232</v>
      </c>
      <c r="C6" s="198"/>
      <c r="D6" s="198"/>
      <c r="E6" s="177"/>
      <c r="F6" s="232"/>
    </row>
    <row r="7" spans="1:6" ht="18.75" customHeight="1">
      <c r="A7" s="201" t="s">
        <v>291</v>
      </c>
      <c r="B7" s="177" t="s">
        <v>233</v>
      </c>
      <c r="C7" s="198"/>
      <c r="D7" s="198"/>
      <c r="E7" s="177"/>
      <c r="F7" s="232"/>
    </row>
    <row r="8" spans="1:6" ht="24.75" customHeight="1">
      <c r="A8" s="201" t="s">
        <v>292</v>
      </c>
      <c r="B8" s="177" t="s">
        <v>234</v>
      </c>
      <c r="C8" s="198"/>
      <c r="D8" s="198"/>
      <c r="E8" s="177"/>
      <c r="F8" s="232"/>
    </row>
    <row r="9" spans="1:6" ht="18.75" customHeight="1">
      <c r="A9" s="201" t="s">
        <v>293</v>
      </c>
      <c r="B9" s="177" t="s">
        <v>235</v>
      </c>
      <c r="C9" s="198"/>
      <c r="D9" s="198"/>
      <c r="E9" s="177"/>
      <c r="F9" s="232"/>
    </row>
    <row r="10" spans="1:6" ht="21" customHeight="1">
      <c r="A10" s="201" t="s">
        <v>294</v>
      </c>
      <c r="B10" s="177" t="s">
        <v>236</v>
      </c>
      <c r="C10" s="198"/>
      <c r="D10" s="198"/>
      <c r="E10" s="177"/>
      <c r="F10" s="232"/>
    </row>
    <row r="11" spans="1:6" ht="21" customHeight="1">
      <c r="A11" s="201" t="s">
        <v>295</v>
      </c>
      <c r="B11" s="177" t="s">
        <v>37</v>
      </c>
      <c r="C11" s="198"/>
      <c r="D11" s="198"/>
      <c r="E11" s="177"/>
      <c r="F11" s="232"/>
    </row>
    <row r="12" spans="1:6" ht="21" customHeight="1">
      <c r="A12" s="201" t="s">
        <v>296</v>
      </c>
      <c r="B12" s="177" t="s">
        <v>237</v>
      </c>
      <c r="C12" s="198"/>
      <c r="D12" s="198"/>
      <c r="E12" s="177"/>
      <c r="F12" s="232"/>
    </row>
    <row r="13" spans="1:6" ht="22.5" customHeight="1">
      <c r="A13" s="201" t="s">
        <v>297</v>
      </c>
      <c r="B13" s="177" t="s">
        <v>2</v>
      </c>
      <c r="C13" s="198"/>
      <c r="D13" s="198"/>
      <c r="E13" s="177"/>
      <c r="F13" s="232"/>
    </row>
    <row r="14" spans="1:6" ht="20.25" customHeight="1">
      <c r="A14" s="201" t="s">
        <v>298</v>
      </c>
      <c r="B14" s="177" t="s">
        <v>238</v>
      </c>
      <c r="C14" s="198"/>
      <c r="D14" s="198"/>
      <c r="E14" s="177"/>
      <c r="F14" s="232"/>
    </row>
    <row r="15" spans="1:6" ht="18" customHeight="1">
      <c r="A15" s="201" t="s">
        <v>299</v>
      </c>
      <c r="B15" s="177" t="s">
        <v>239</v>
      </c>
      <c r="C15" s="198"/>
      <c r="D15" s="198"/>
      <c r="E15" s="177"/>
      <c r="F15" s="232"/>
    </row>
    <row r="16" spans="1:6" ht="18.75" customHeight="1">
      <c r="A16" s="201" t="s">
        <v>300</v>
      </c>
      <c r="B16" s="177" t="s">
        <v>240</v>
      </c>
      <c r="C16" s="198"/>
      <c r="D16" s="198"/>
      <c r="E16" s="177"/>
      <c r="F16" s="232"/>
    </row>
    <row r="17" spans="1:6" ht="20.25" customHeight="1">
      <c r="A17" s="201" t="s">
        <v>301</v>
      </c>
      <c r="B17" s="177" t="s">
        <v>241</v>
      </c>
      <c r="C17" s="198"/>
      <c r="D17" s="198"/>
      <c r="E17" s="177"/>
      <c r="F17" s="232"/>
    </row>
    <row r="18" spans="1:6" ht="18.75" customHeight="1">
      <c r="A18" s="181"/>
      <c r="B18" s="182" t="s">
        <v>305</v>
      </c>
      <c r="C18" s="246">
        <f>SUM(C6:C17)</f>
        <v>0</v>
      </c>
      <c r="D18" s="246">
        <f>SUM(D6:D17)</f>
        <v>0</v>
      </c>
      <c r="E18" s="247">
        <f>SUM(E6:E17)</f>
        <v>0</v>
      </c>
      <c r="F18" s="233"/>
    </row>
    <row r="19" spans="1:6" ht="18.75" customHeight="1">
      <c r="A19" s="201" t="s">
        <v>302</v>
      </c>
      <c r="B19" s="177" t="s">
        <v>242</v>
      </c>
      <c r="C19" s="248"/>
      <c r="D19" s="248"/>
      <c r="E19" s="249"/>
      <c r="F19" s="232"/>
    </row>
    <row r="20" spans="1:6" ht="24.75" customHeight="1">
      <c r="A20" s="201" t="s">
        <v>303</v>
      </c>
      <c r="B20" s="177" t="s">
        <v>243</v>
      </c>
      <c r="C20" s="248"/>
      <c r="D20" s="248"/>
      <c r="E20" s="249"/>
      <c r="F20" s="232"/>
    </row>
    <row r="21" spans="1:6" ht="20.25" customHeight="1">
      <c r="A21" s="201" t="s">
        <v>306</v>
      </c>
      <c r="B21" s="177" t="s">
        <v>17</v>
      </c>
      <c r="C21" s="248"/>
      <c r="D21" s="248"/>
      <c r="E21" s="249"/>
      <c r="F21" s="232"/>
    </row>
    <row r="22" spans="1:6" ht="17.25" customHeight="1">
      <c r="A22" s="201" t="s">
        <v>304</v>
      </c>
      <c r="B22" s="177" t="s">
        <v>244</v>
      </c>
      <c r="C22" s="248"/>
      <c r="D22" s="248"/>
      <c r="E22" s="249"/>
      <c r="F22" s="232"/>
    </row>
    <row r="23" spans="1:6" ht="18.75" customHeight="1">
      <c r="A23" s="181"/>
      <c r="B23" s="182" t="s">
        <v>307</v>
      </c>
      <c r="C23" s="246">
        <f>SUM(C19:C22)</f>
        <v>0</v>
      </c>
      <c r="D23" s="246">
        <f>SUM(D19:D22)</f>
        <v>0</v>
      </c>
      <c r="E23" s="247">
        <f>SUM(E19:E22)</f>
        <v>0</v>
      </c>
      <c r="F23" s="233"/>
    </row>
    <row r="24" spans="1:6" ht="18.75" customHeight="1">
      <c r="A24" s="181"/>
      <c r="B24" s="182" t="s">
        <v>308</v>
      </c>
      <c r="C24" s="246">
        <f>C23+C18</f>
        <v>0</v>
      </c>
      <c r="D24" s="246">
        <f>D23+D18</f>
        <v>0</v>
      </c>
      <c r="E24" s="247">
        <f>E23+E18</f>
        <v>0</v>
      </c>
      <c r="F24" s="233"/>
    </row>
    <row r="25" spans="1:6" ht="18.75" customHeight="1">
      <c r="A25" s="201" t="s">
        <v>319</v>
      </c>
      <c r="B25" s="180" t="s">
        <v>309</v>
      </c>
      <c r="C25" s="250"/>
      <c r="D25" s="250"/>
      <c r="E25" s="251"/>
      <c r="F25" s="232"/>
    </row>
    <row r="26" spans="1:6" ht="18.75" customHeight="1">
      <c r="A26" s="201" t="s">
        <v>321</v>
      </c>
      <c r="B26" s="180" t="s">
        <v>310</v>
      </c>
      <c r="C26" s="250"/>
      <c r="D26" s="250"/>
      <c r="E26" s="251"/>
      <c r="F26" s="232"/>
    </row>
    <row r="27" spans="1:6" ht="18" customHeight="1">
      <c r="A27" s="201" t="s">
        <v>320</v>
      </c>
      <c r="B27" s="180" t="s">
        <v>311</v>
      </c>
      <c r="C27" s="250"/>
      <c r="D27" s="250"/>
      <c r="E27" s="251"/>
      <c r="F27" s="232"/>
    </row>
    <row r="28" spans="1:6" ht="18.75" customHeight="1">
      <c r="A28" s="176">
        <v>5215</v>
      </c>
      <c r="B28" s="180" t="s">
        <v>312</v>
      </c>
      <c r="C28" s="250"/>
      <c r="D28" s="250"/>
      <c r="E28" s="251"/>
      <c r="F28" s="232"/>
    </row>
    <row r="29" spans="1:6" ht="18.75" customHeight="1">
      <c r="A29" s="176">
        <v>5216</v>
      </c>
      <c r="B29" s="180" t="s">
        <v>313</v>
      </c>
      <c r="C29" s="250"/>
      <c r="D29" s="250"/>
      <c r="E29" s="251"/>
      <c r="F29" s="232"/>
    </row>
    <row r="30" spans="1:6" ht="16.5" customHeight="1">
      <c r="A30" s="201" t="s">
        <v>322</v>
      </c>
      <c r="B30" s="180" t="s">
        <v>314</v>
      </c>
      <c r="C30" s="250"/>
      <c r="D30" s="250"/>
      <c r="E30" s="251"/>
      <c r="F30" s="232"/>
    </row>
    <row r="31" spans="1:6" ht="28.5" customHeight="1">
      <c r="A31" s="181"/>
      <c r="B31" s="182" t="s">
        <v>434</v>
      </c>
      <c r="C31" s="241">
        <f>SUM(C25:C30)</f>
        <v>0</v>
      </c>
      <c r="D31" s="241">
        <f>SUM(D25:D30)</f>
        <v>0</v>
      </c>
      <c r="E31" s="244">
        <f>SUM(E25:E30)</f>
        <v>0</v>
      </c>
      <c r="F31" s="233"/>
    </row>
    <row r="32" spans="1:6" ht="19.5" customHeight="1">
      <c r="A32" s="201" t="s">
        <v>323</v>
      </c>
      <c r="B32" s="177" t="s">
        <v>246</v>
      </c>
      <c r="C32" s="248"/>
      <c r="D32" s="248"/>
      <c r="E32" s="249"/>
      <c r="F32" s="232"/>
    </row>
    <row r="33" spans="1:6" ht="20.25" customHeight="1">
      <c r="A33" s="201" t="s">
        <v>324</v>
      </c>
      <c r="B33" s="177" t="s">
        <v>247</v>
      </c>
      <c r="C33" s="248"/>
      <c r="D33" s="248"/>
      <c r="E33" s="249"/>
      <c r="F33" s="232"/>
    </row>
    <row r="34" spans="1:6" ht="18.75" customHeight="1">
      <c r="A34" s="181"/>
      <c r="B34" s="182" t="s">
        <v>315</v>
      </c>
      <c r="C34" s="246">
        <f>SUM(C32:C33)</f>
        <v>0</v>
      </c>
      <c r="D34" s="246">
        <f>SUM(D32:D33)</f>
        <v>0</v>
      </c>
      <c r="E34" s="247">
        <f>SUM(E32:E33)</f>
        <v>0</v>
      </c>
      <c r="F34" s="233"/>
    </row>
    <row r="35" spans="1:6" ht="18" customHeight="1">
      <c r="A35" s="201" t="s">
        <v>325</v>
      </c>
      <c r="B35" s="177" t="s">
        <v>248</v>
      </c>
      <c r="C35" s="248"/>
      <c r="D35" s="248"/>
      <c r="E35" s="249"/>
      <c r="F35" s="232"/>
    </row>
    <row r="36" spans="1:6" ht="21" customHeight="1">
      <c r="A36" s="201" t="s">
        <v>326</v>
      </c>
      <c r="B36" s="177" t="s">
        <v>249</v>
      </c>
      <c r="C36" s="248"/>
      <c r="D36" s="248"/>
      <c r="E36" s="249"/>
      <c r="F36" s="232"/>
    </row>
    <row r="37" spans="1:6" ht="21.75" customHeight="1">
      <c r="A37" s="181"/>
      <c r="B37" s="182" t="s">
        <v>316</v>
      </c>
      <c r="C37" s="246">
        <f>SUM(C35:C36)</f>
        <v>0</v>
      </c>
      <c r="D37" s="246">
        <f>SUM(D35:D36)</f>
        <v>0</v>
      </c>
      <c r="E37" s="247">
        <f>SUM(E35:E36)</f>
        <v>0</v>
      </c>
      <c r="F37" s="233"/>
    </row>
    <row r="38" spans="1:6" ht="18" customHeight="1">
      <c r="A38" s="201" t="s">
        <v>327</v>
      </c>
      <c r="B38" s="177" t="s">
        <v>250</v>
      </c>
      <c r="C38" s="248"/>
      <c r="D38" s="248"/>
      <c r="E38" s="249"/>
      <c r="F38" s="232"/>
    </row>
    <row r="39" spans="1:6" ht="16.5" customHeight="1">
      <c r="A39" s="201" t="s">
        <v>328</v>
      </c>
      <c r="B39" s="177" t="s">
        <v>251</v>
      </c>
      <c r="C39" s="248"/>
      <c r="D39" s="248"/>
      <c r="E39" s="249"/>
      <c r="F39" s="232"/>
    </row>
    <row r="40" spans="1:6" ht="18.75" customHeight="1">
      <c r="A40" s="201" t="s">
        <v>329</v>
      </c>
      <c r="B40" s="177" t="s">
        <v>317</v>
      </c>
      <c r="C40" s="248"/>
      <c r="D40" s="248"/>
      <c r="E40" s="249"/>
      <c r="F40" s="232"/>
    </row>
    <row r="41" spans="1:6" ht="18.75" customHeight="1">
      <c r="A41" s="201" t="s">
        <v>330</v>
      </c>
      <c r="B41" s="177" t="s">
        <v>331</v>
      </c>
      <c r="C41" s="248"/>
      <c r="D41" s="248"/>
      <c r="E41" s="249"/>
      <c r="F41" s="232"/>
    </row>
    <row r="42" spans="1:6" ht="18" customHeight="1">
      <c r="A42" s="201" t="s">
        <v>332</v>
      </c>
      <c r="B42" s="177" t="s">
        <v>333</v>
      </c>
      <c r="C42" s="248"/>
      <c r="D42" s="248"/>
      <c r="E42" s="249"/>
      <c r="F42" s="232"/>
    </row>
    <row r="43" spans="1:6" ht="20.25" customHeight="1">
      <c r="A43" s="200"/>
      <c r="B43" s="182" t="s">
        <v>357</v>
      </c>
      <c r="C43" s="246">
        <f>SUM(C41:C42)</f>
        <v>0</v>
      </c>
      <c r="D43" s="246">
        <f>SUM(D41:D42)</f>
        <v>0</v>
      </c>
      <c r="E43" s="247">
        <f>SUM(E41:E42)</f>
        <v>0</v>
      </c>
      <c r="F43" s="233"/>
    </row>
    <row r="44" spans="1:6" ht="20.25" customHeight="1">
      <c r="A44" s="200" t="s">
        <v>334</v>
      </c>
      <c r="B44" s="218" t="s">
        <v>358</v>
      </c>
      <c r="C44" s="252"/>
      <c r="D44" s="252"/>
      <c r="E44" s="253"/>
      <c r="F44" s="233"/>
    </row>
    <row r="45" spans="1:6" ht="20.25" customHeight="1">
      <c r="A45" s="200" t="s">
        <v>335</v>
      </c>
      <c r="B45" s="182" t="s">
        <v>252</v>
      </c>
      <c r="C45" s="246"/>
      <c r="D45" s="246"/>
      <c r="E45" s="247"/>
      <c r="F45" s="233"/>
    </row>
    <row r="46" spans="1:6" ht="18.75" customHeight="1">
      <c r="A46" s="201">
        <v>533711</v>
      </c>
      <c r="B46" s="177" t="s">
        <v>351</v>
      </c>
      <c r="C46" s="248"/>
      <c r="D46" s="248"/>
      <c r="E46" s="249"/>
      <c r="F46" s="232"/>
    </row>
    <row r="47" spans="1:6" ht="18.75" customHeight="1">
      <c r="A47" s="201" t="s">
        <v>354</v>
      </c>
      <c r="B47" s="177" t="s">
        <v>352</v>
      </c>
      <c r="C47" s="248"/>
      <c r="D47" s="248"/>
      <c r="E47" s="249"/>
      <c r="F47" s="232"/>
    </row>
    <row r="48" spans="1:6" ht="18.75" customHeight="1">
      <c r="A48" s="201" t="s">
        <v>355</v>
      </c>
      <c r="B48" s="177" t="s">
        <v>356</v>
      </c>
      <c r="C48" s="248"/>
      <c r="D48" s="248"/>
      <c r="E48" s="249"/>
      <c r="F48" s="232"/>
    </row>
    <row r="49" spans="1:6" ht="18" customHeight="1">
      <c r="A49" s="201" t="s">
        <v>359</v>
      </c>
      <c r="B49" s="177" t="s">
        <v>353</v>
      </c>
      <c r="C49" s="248"/>
      <c r="D49" s="248"/>
      <c r="E49" s="249"/>
      <c r="F49" s="232"/>
    </row>
    <row r="50" spans="1:6" ht="18" customHeight="1">
      <c r="A50" s="181"/>
      <c r="B50" s="182" t="s">
        <v>360</v>
      </c>
      <c r="C50" s="246">
        <f>SUM(C46:C49)</f>
        <v>0</v>
      </c>
      <c r="D50" s="246">
        <f>SUM(D46:D49)</f>
        <v>0</v>
      </c>
      <c r="E50" s="247">
        <f>SUM(E46:E49)</f>
        <v>0</v>
      </c>
      <c r="F50" s="233"/>
    </row>
    <row r="51" spans="1:6" ht="18.75" customHeight="1">
      <c r="A51" s="201" t="s">
        <v>336</v>
      </c>
      <c r="B51" s="177" t="s">
        <v>253</v>
      </c>
      <c r="C51" s="248"/>
      <c r="D51" s="248"/>
      <c r="E51" s="249"/>
      <c r="F51" s="232"/>
    </row>
    <row r="52" spans="1:6" ht="18.75" customHeight="1">
      <c r="A52" s="201" t="s">
        <v>337</v>
      </c>
      <c r="B52" s="177" t="s">
        <v>254</v>
      </c>
      <c r="C52" s="248"/>
      <c r="D52" s="248"/>
      <c r="E52" s="249"/>
      <c r="F52" s="232"/>
    </row>
    <row r="53" spans="1:6" ht="18.75" customHeight="1">
      <c r="A53" s="181"/>
      <c r="B53" s="182" t="s">
        <v>318</v>
      </c>
      <c r="C53" s="246">
        <f>SUM(C51:C52)</f>
        <v>0</v>
      </c>
      <c r="D53" s="246">
        <f>SUM(D51:D52)</f>
        <v>0</v>
      </c>
      <c r="E53" s="247">
        <f>SUM(E51:E52)</f>
        <v>0</v>
      </c>
      <c r="F53" s="233"/>
    </row>
    <row r="54" spans="1:6" ht="21.75" customHeight="1">
      <c r="A54" s="176" t="s">
        <v>345</v>
      </c>
      <c r="B54" s="177" t="s">
        <v>255</v>
      </c>
      <c r="C54" s="248"/>
      <c r="D54" s="248"/>
      <c r="E54" s="249"/>
      <c r="F54" s="232"/>
    </row>
    <row r="55" spans="1:6" ht="18.75" customHeight="1">
      <c r="A55" s="176">
        <v>36423</v>
      </c>
      <c r="B55" s="177" t="s">
        <v>256</v>
      </c>
      <c r="C55" s="248"/>
      <c r="D55" s="248"/>
      <c r="E55" s="249"/>
      <c r="F55" s="232"/>
    </row>
    <row r="56" spans="1:6" ht="18.75" customHeight="1">
      <c r="A56" s="176" t="s">
        <v>347</v>
      </c>
      <c r="B56" s="177" t="s">
        <v>346</v>
      </c>
      <c r="C56" s="248"/>
      <c r="D56" s="248"/>
      <c r="E56" s="249"/>
      <c r="F56" s="232"/>
    </row>
    <row r="57" spans="1:6" ht="20.25" customHeight="1">
      <c r="A57" s="176" t="s">
        <v>348</v>
      </c>
      <c r="B57" s="177" t="s">
        <v>257</v>
      </c>
      <c r="C57" s="248"/>
      <c r="D57" s="248"/>
      <c r="E57" s="249"/>
      <c r="F57" s="232"/>
    </row>
    <row r="58" spans="1:6" ht="20.25" customHeight="1">
      <c r="A58" s="176" t="s">
        <v>349</v>
      </c>
      <c r="B58" s="177" t="s">
        <v>258</v>
      </c>
      <c r="C58" s="248"/>
      <c r="D58" s="248"/>
      <c r="E58" s="249"/>
      <c r="F58" s="232"/>
    </row>
    <row r="59" spans="1:6" ht="18" customHeight="1">
      <c r="A59" s="181"/>
      <c r="B59" s="182" t="s">
        <v>350</v>
      </c>
      <c r="C59" s="246">
        <f>SUM(C54:C58)</f>
        <v>0</v>
      </c>
      <c r="D59" s="246">
        <f>SUM(D54:D58)</f>
        <v>0</v>
      </c>
      <c r="E59" s="247">
        <f>SUM(E54:E58)</f>
        <v>0</v>
      </c>
      <c r="F59" s="233"/>
    </row>
    <row r="60" spans="1:6" ht="18.75" customHeight="1">
      <c r="A60" s="181"/>
      <c r="B60" s="182" t="s">
        <v>197</v>
      </c>
      <c r="C60" s="246">
        <f>C59+C53+C50+C37+C34</f>
        <v>0</v>
      </c>
      <c r="D60" s="246">
        <f>D59+D53+D50+D37+D34</f>
        <v>0</v>
      </c>
      <c r="E60" s="247">
        <f>E59+E53+E50+E37+E34</f>
        <v>0</v>
      </c>
      <c r="F60" s="233"/>
    </row>
    <row r="61" spans="1:6" ht="18.75">
      <c r="A61" s="176" t="s">
        <v>361</v>
      </c>
      <c r="B61" s="186" t="s">
        <v>435</v>
      </c>
      <c r="C61" s="239"/>
      <c r="D61" s="239"/>
      <c r="E61" s="242">
        <v>310</v>
      </c>
      <c r="F61" s="232" t="s">
        <v>470</v>
      </c>
    </row>
    <row r="62" spans="1:6" ht="19.5" customHeight="1">
      <c r="A62" s="176" t="s">
        <v>362</v>
      </c>
      <c r="B62" s="187" t="s">
        <v>436</v>
      </c>
      <c r="C62" s="239"/>
      <c r="D62" s="239"/>
      <c r="E62" s="242">
        <v>150</v>
      </c>
      <c r="F62" s="232" t="s">
        <v>470</v>
      </c>
    </row>
    <row r="63" spans="1:6" ht="28.5" customHeight="1">
      <c r="A63" s="181"/>
      <c r="B63" s="222" t="s">
        <v>338</v>
      </c>
      <c r="C63" s="240">
        <f>SUM(C61:C62)</f>
        <v>0</v>
      </c>
      <c r="D63" s="240">
        <f>SUM(D61:D62)</f>
        <v>0</v>
      </c>
      <c r="E63" s="243">
        <f>SUM(E61:E62)</f>
        <v>460</v>
      </c>
      <c r="F63" s="234"/>
    </row>
    <row r="64" spans="1:6" ht="18" customHeight="1">
      <c r="A64" s="176" t="s">
        <v>363</v>
      </c>
      <c r="B64" s="187" t="s">
        <v>365</v>
      </c>
      <c r="C64" s="239"/>
      <c r="D64" s="239"/>
      <c r="E64" s="242"/>
      <c r="F64" s="232"/>
    </row>
    <row r="65" spans="1:6" ht="20.25" customHeight="1">
      <c r="A65" s="176"/>
      <c r="B65" s="187" t="s">
        <v>437</v>
      </c>
      <c r="C65" s="239"/>
      <c r="D65" s="239"/>
      <c r="E65" s="242"/>
      <c r="F65" s="232"/>
    </row>
    <row r="66" spans="1:6" ht="23.25" customHeight="1">
      <c r="A66" s="181"/>
      <c r="B66" s="188" t="s">
        <v>260</v>
      </c>
      <c r="C66" s="240">
        <f>SUM(C64:C65)</f>
        <v>0</v>
      </c>
      <c r="D66" s="240">
        <f>SUM(D64:D65)</f>
        <v>0</v>
      </c>
      <c r="E66" s="243">
        <f>SUM(E64:E65)</f>
        <v>0</v>
      </c>
      <c r="F66" s="234"/>
    </row>
    <row r="67" spans="1:6" ht="19.5" customHeight="1">
      <c r="A67" s="176" t="s">
        <v>371</v>
      </c>
      <c r="B67" s="188" t="s">
        <v>366</v>
      </c>
      <c r="C67" s="239"/>
      <c r="D67" s="239"/>
      <c r="E67" s="242"/>
      <c r="F67" s="232"/>
    </row>
    <row r="68" spans="1:6" ht="23.25" customHeight="1">
      <c r="A68" s="176" t="s">
        <v>374</v>
      </c>
      <c r="B68" s="187" t="s">
        <v>367</v>
      </c>
      <c r="C68" s="239"/>
      <c r="D68" s="239"/>
      <c r="E68" s="242"/>
      <c r="F68" s="232"/>
    </row>
    <row r="69" spans="1:6" ht="18" customHeight="1">
      <c r="A69" s="176" t="s">
        <v>375</v>
      </c>
      <c r="B69" s="187" t="s">
        <v>368</v>
      </c>
      <c r="C69" s="239"/>
      <c r="D69" s="239"/>
      <c r="E69" s="242"/>
      <c r="F69" s="232"/>
    </row>
    <row r="70" spans="1:6" ht="23.25" customHeight="1">
      <c r="A70" s="176"/>
      <c r="B70" s="187" t="s">
        <v>369</v>
      </c>
      <c r="C70" s="239"/>
      <c r="D70" s="239"/>
      <c r="E70" s="242"/>
      <c r="F70" s="232"/>
    </row>
    <row r="71" spans="1:6" ht="24.75" customHeight="1">
      <c r="A71" s="176" t="s">
        <v>373</v>
      </c>
      <c r="B71" s="187" t="s">
        <v>372</v>
      </c>
      <c r="C71" s="239"/>
      <c r="D71" s="239"/>
      <c r="E71" s="242"/>
      <c r="F71" s="232"/>
    </row>
    <row r="72" spans="1:6" ht="18.75" customHeight="1">
      <c r="A72" s="176" t="s">
        <v>376</v>
      </c>
      <c r="B72" s="187" t="s">
        <v>370</v>
      </c>
      <c r="C72" s="239"/>
      <c r="D72" s="239"/>
      <c r="E72" s="242"/>
      <c r="F72" s="232"/>
    </row>
    <row r="73" spans="1:6" ht="19.5" customHeight="1">
      <c r="A73" s="181"/>
      <c r="B73" s="222" t="s">
        <v>364</v>
      </c>
      <c r="C73" s="240">
        <f>SUM(C68:C72)</f>
        <v>0</v>
      </c>
      <c r="D73" s="240">
        <f>SUM(D68:D72)</f>
        <v>0</v>
      </c>
      <c r="E73" s="243">
        <f>SUM(E68:E72)</f>
        <v>0</v>
      </c>
      <c r="F73" s="233"/>
    </row>
    <row r="74" spans="1:6" ht="17.25" customHeight="1">
      <c r="A74" s="181"/>
      <c r="B74" s="188" t="s">
        <v>341</v>
      </c>
      <c r="C74" s="240">
        <f>C73+C67+C66+C63</f>
        <v>0</v>
      </c>
      <c r="D74" s="240">
        <f>D73+D67+D66+D63</f>
        <v>0</v>
      </c>
      <c r="E74" s="243">
        <f>E73+E67+E66+E63</f>
        <v>460</v>
      </c>
      <c r="F74" s="233"/>
    </row>
    <row r="75" spans="1:6" ht="25.5" customHeight="1">
      <c r="A75" s="176" t="s">
        <v>378</v>
      </c>
      <c r="B75" s="186" t="s">
        <v>261</v>
      </c>
      <c r="C75" s="239"/>
      <c r="D75" s="239"/>
      <c r="E75" s="242"/>
      <c r="F75" s="232"/>
    </row>
    <row r="76" spans="1:6" ht="23.25" customHeight="1">
      <c r="A76" s="176" t="s">
        <v>377</v>
      </c>
      <c r="B76" s="186" t="s">
        <v>262</v>
      </c>
      <c r="C76" s="239"/>
      <c r="D76" s="239"/>
      <c r="E76" s="242"/>
      <c r="F76" s="232"/>
    </row>
    <row r="77" spans="1:6" ht="18.75" customHeight="1">
      <c r="A77" s="176" t="s">
        <v>379</v>
      </c>
      <c r="B77" s="186" t="s">
        <v>263</v>
      </c>
      <c r="C77" s="239"/>
      <c r="D77" s="239"/>
      <c r="E77" s="242"/>
      <c r="F77" s="232"/>
    </row>
    <row r="78" spans="1:6" ht="19.5" customHeight="1">
      <c r="A78" s="181"/>
      <c r="B78" s="188" t="s">
        <v>264</v>
      </c>
      <c r="C78" s="240">
        <f>SUM(C75:C77)</f>
        <v>0</v>
      </c>
      <c r="D78" s="240">
        <f>SUM(D75:D77)</f>
        <v>0</v>
      </c>
      <c r="E78" s="243">
        <f>SUM(E75:E77)</f>
        <v>0</v>
      </c>
      <c r="F78" s="233"/>
    </row>
    <row r="79" spans="1:6" ht="26.25" customHeight="1">
      <c r="A79" s="176" t="s">
        <v>389</v>
      </c>
      <c r="B79" s="187" t="s">
        <v>380</v>
      </c>
      <c r="C79" s="239"/>
      <c r="D79" s="239"/>
      <c r="E79" s="242"/>
      <c r="F79" s="232"/>
    </row>
    <row r="80" spans="1:6" ht="22.5" customHeight="1">
      <c r="A80" s="176" t="s">
        <v>390</v>
      </c>
      <c r="B80" s="187" t="s">
        <v>381</v>
      </c>
      <c r="C80" s="239"/>
      <c r="D80" s="239"/>
      <c r="E80" s="242"/>
      <c r="F80" s="232"/>
    </row>
    <row r="81" spans="1:6" ht="21" customHeight="1">
      <c r="A81" s="176" t="s">
        <v>391</v>
      </c>
      <c r="B81" s="187" t="s">
        <v>382</v>
      </c>
      <c r="C81" s="239"/>
      <c r="D81" s="239"/>
      <c r="E81" s="242"/>
      <c r="F81" s="232"/>
    </row>
    <row r="82" spans="1:6" ht="24.75" customHeight="1">
      <c r="A82" s="181"/>
      <c r="B82" s="188" t="s">
        <v>383</v>
      </c>
      <c r="C82" s="240">
        <f>SUM(C79:C80)</f>
        <v>0</v>
      </c>
      <c r="D82" s="240">
        <f>SUM(D79:D80)</f>
        <v>0</v>
      </c>
      <c r="E82" s="243">
        <f>SUM(E79:E80)</f>
        <v>0</v>
      </c>
      <c r="F82" s="233"/>
    </row>
    <row r="83" spans="1:6" ht="21" customHeight="1">
      <c r="A83" s="176" t="s">
        <v>393</v>
      </c>
      <c r="B83" s="177" t="s">
        <v>392</v>
      </c>
      <c r="C83" s="248"/>
      <c r="D83" s="248"/>
      <c r="E83" s="249"/>
      <c r="F83" s="232"/>
    </row>
    <row r="84" spans="1:6" ht="19.5" customHeight="1">
      <c r="A84" s="176" t="s">
        <v>394</v>
      </c>
      <c r="B84" s="177" t="s">
        <v>384</v>
      </c>
      <c r="C84" s="248"/>
      <c r="D84" s="248"/>
      <c r="E84" s="249"/>
      <c r="F84" s="232"/>
    </row>
    <row r="85" spans="1:6" ht="20.25" customHeight="1">
      <c r="A85" s="176" t="s">
        <v>395</v>
      </c>
      <c r="B85" s="177" t="s">
        <v>385</v>
      </c>
      <c r="C85" s="248"/>
      <c r="D85" s="248"/>
      <c r="E85" s="249"/>
      <c r="F85" s="232"/>
    </row>
    <row r="86" spans="1:6" ht="23.25" customHeight="1">
      <c r="A86" s="176" t="s">
        <v>396</v>
      </c>
      <c r="B86" s="177" t="s">
        <v>386</v>
      </c>
      <c r="C86" s="248"/>
      <c r="D86" s="248"/>
      <c r="E86" s="249"/>
      <c r="F86" s="232"/>
    </row>
    <row r="87" spans="1:6" ht="23.25" customHeight="1">
      <c r="A87" s="176"/>
      <c r="B87" s="182" t="s">
        <v>387</v>
      </c>
      <c r="C87" s="248">
        <f>SUM(C83:C86)</f>
        <v>0</v>
      </c>
      <c r="D87" s="248">
        <f>SUM(D83:D86)</f>
        <v>0</v>
      </c>
      <c r="E87" s="249">
        <f>SUM(E83:E86)</f>
        <v>0</v>
      </c>
      <c r="F87" s="232"/>
    </row>
    <row r="88" spans="1:6" ht="18.75">
      <c r="A88" s="176" t="s">
        <v>397</v>
      </c>
      <c r="B88" s="182" t="s">
        <v>268</v>
      </c>
      <c r="C88" s="248"/>
      <c r="D88" s="248"/>
      <c r="E88" s="249"/>
      <c r="F88" s="232"/>
    </row>
    <row r="89" spans="1:6" ht="18.75" customHeight="1">
      <c r="A89" s="181"/>
      <c r="B89" s="190" t="s">
        <v>388</v>
      </c>
      <c r="C89" s="246">
        <f>C88+C87+C82</f>
        <v>0</v>
      </c>
      <c r="D89" s="246">
        <f>D88+D87+D82</f>
        <v>0</v>
      </c>
      <c r="E89" s="247">
        <f>E88+E87+E82</f>
        <v>0</v>
      </c>
      <c r="F89" s="233"/>
    </row>
    <row r="90" spans="1:6" ht="19.5" customHeight="1">
      <c r="A90" s="181"/>
      <c r="B90" s="190" t="s">
        <v>30</v>
      </c>
      <c r="C90" s="241">
        <f>C78+C74+C60+C31+C24</f>
        <v>0</v>
      </c>
      <c r="D90" s="241">
        <f>D78+D74+D60+D31+D24</f>
        <v>0</v>
      </c>
      <c r="E90" s="244">
        <f>E78+E74+E60+E31+E24</f>
        <v>460</v>
      </c>
      <c r="F90" s="233"/>
    </row>
    <row r="91" spans="1:6" ht="21.75" customHeight="1">
      <c r="A91" s="176" t="s">
        <v>398</v>
      </c>
      <c r="B91" s="177" t="s">
        <v>269</v>
      </c>
      <c r="C91" s="248"/>
      <c r="D91" s="248"/>
      <c r="E91" s="249"/>
      <c r="F91" s="232"/>
    </row>
    <row r="92" spans="1:6" ht="19.5" customHeight="1">
      <c r="A92" s="176" t="s">
        <v>399</v>
      </c>
      <c r="B92" s="177" t="s">
        <v>400</v>
      </c>
      <c r="C92" s="248"/>
      <c r="D92" s="248"/>
      <c r="E92" s="249"/>
      <c r="F92" s="232"/>
    </row>
    <row r="93" spans="1:6" ht="18.75" customHeight="1">
      <c r="A93" s="176"/>
      <c r="B93" s="177" t="s">
        <v>270</v>
      </c>
      <c r="C93" s="248"/>
      <c r="D93" s="248"/>
      <c r="E93" s="249"/>
      <c r="F93" s="232"/>
    </row>
    <row r="94" spans="1:6" ht="21" customHeight="1">
      <c r="A94" s="176" t="s">
        <v>401</v>
      </c>
      <c r="B94" s="177" t="s">
        <v>271</v>
      </c>
      <c r="C94" s="248"/>
      <c r="D94" s="248"/>
      <c r="E94" s="249"/>
      <c r="F94" s="232"/>
    </row>
    <row r="95" spans="1:6" ht="22.5" customHeight="1">
      <c r="A95" s="176" t="s">
        <v>402</v>
      </c>
      <c r="B95" s="177" t="s">
        <v>272</v>
      </c>
      <c r="C95" s="248"/>
      <c r="D95" s="248"/>
      <c r="E95" s="249"/>
      <c r="F95" s="232"/>
    </row>
    <row r="96" spans="1:6" ht="20.25" customHeight="1">
      <c r="A96" s="176" t="s">
        <v>402</v>
      </c>
      <c r="B96" s="177" t="s">
        <v>342</v>
      </c>
      <c r="C96" s="248"/>
      <c r="D96" s="248"/>
      <c r="E96" s="249"/>
      <c r="F96" s="232"/>
    </row>
    <row r="97" spans="1:6" ht="24.75" customHeight="1">
      <c r="A97" s="176" t="s">
        <v>403</v>
      </c>
      <c r="B97" s="177" t="s">
        <v>273</v>
      </c>
      <c r="C97" s="248"/>
      <c r="D97" s="248"/>
      <c r="E97" s="249"/>
      <c r="F97" s="232"/>
    </row>
    <row r="98" spans="1:6" ht="20.25" customHeight="1">
      <c r="A98" s="181"/>
      <c r="B98" s="182" t="s">
        <v>404</v>
      </c>
      <c r="C98" s="246">
        <f>SUM(C91:C96)</f>
        <v>0</v>
      </c>
      <c r="D98" s="246">
        <f>SUM(D91:D96)</f>
        <v>0</v>
      </c>
      <c r="E98" s="247">
        <f>SUM(E91:E96)</f>
        <v>0</v>
      </c>
      <c r="F98" s="233"/>
    </row>
    <row r="99" spans="1:6" ht="18.75" customHeight="1">
      <c r="A99" s="176" t="s">
        <v>405</v>
      </c>
      <c r="B99" s="177" t="s">
        <v>274</v>
      </c>
      <c r="C99" s="248"/>
      <c r="D99" s="248"/>
      <c r="E99" s="249"/>
      <c r="F99" s="232"/>
    </row>
    <row r="100" spans="1:6" ht="18" customHeight="1">
      <c r="A100" s="176" t="s">
        <v>406</v>
      </c>
      <c r="B100" s="177" t="s">
        <v>275</v>
      </c>
      <c r="C100" s="248"/>
      <c r="D100" s="248"/>
      <c r="E100" s="249"/>
      <c r="F100" s="232"/>
    </row>
    <row r="101" spans="1:6" ht="21" customHeight="1">
      <c r="A101" s="176" t="s">
        <v>407</v>
      </c>
      <c r="B101" s="177" t="s">
        <v>276</v>
      </c>
      <c r="C101" s="248"/>
      <c r="D101" s="248"/>
      <c r="E101" s="249"/>
      <c r="F101" s="232"/>
    </row>
    <row r="102" spans="1:6" ht="27" customHeight="1">
      <c r="A102" s="176" t="s">
        <v>408</v>
      </c>
      <c r="B102" s="177" t="s">
        <v>277</v>
      </c>
      <c r="C102" s="248"/>
      <c r="D102" s="248"/>
      <c r="E102" s="249"/>
      <c r="F102" s="232"/>
    </row>
    <row r="103" spans="1:6" ht="20.25" customHeight="1">
      <c r="A103" s="181"/>
      <c r="B103" s="182" t="s">
        <v>278</v>
      </c>
      <c r="C103" s="246">
        <f>SUM(C99:C102)</f>
        <v>0</v>
      </c>
      <c r="D103" s="246">
        <f>SUM(D99:D102)</f>
        <v>0</v>
      </c>
      <c r="E103" s="247">
        <f>SUM(E99:E102)</f>
        <v>0</v>
      </c>
      <c r="F103" s="233"/>
    </row>
    <row r="104" spans="1:6" ht="27" customHeight="1">
      <c r="A104" s="176">
        <v>246</v>
      </c>
      <c r="B104" s="177" t="s">
        <v>265</v>
      </c>
      <c r="C104" s="248"/>
      <c r="D104" s="248"/>
      <c r="E104" s="249"/>
      <c r="F104" s="232"/>
    </row>
    <row r="105" spans="1:6" ht="29.25" customHeight="1">
      <c r="A105" s="176">
        <v>247</v>
      </c>
      <c r="B105" s="177" t="s">
        <v>266</v>
      </c>
      <c r="C105" s="248"/>
      <c r="D105" s="248"/>
      <c r="E105" s="249"/>
      <c r="F105" s="232"/>
    </row>
    <row r="106" spans="1:6" ht="25.5" customHeight="1">
      <c r="A106" s="176">
        <v>249</v>
      </c>
      <c r="B106" s="177" t="s">
        <v>267</v>
      </c>
      <c r="C106" s="248"/>
      <c r="D106" s="248"/>
      <c r="E106" s="249"/>
      <c r="F106" s="232"/>
    </row>
    <row r="107" spans="1:6" ht="27.75" customHeight="1">
      <c r="A107" s="181"/>
      <c r="B107" s="190" t="s">
        <v>409</v>
      </c>
      <c r="C107" s="246">
        <f>SUM(C104:C106)</f>
        <v>0</v>
      </c>
      <c r="D107" s="246">
        <f>SUM(D104:D106)</f>
        <v>0</v>
      </c>
      <c r="E107" s="247">
        <f>SUM(E104:E106)</f>
        <v>0</v>
      </c>
      <c r="F107" s="233"/>
    </row>
    <row r="108" spans="1:6" ht="21" customHeight="1">
      <c r="A108" s="176" t="s">
        <v>413</v>
      </c>
      <c r="B108" s="177" t="s">
        <v>410</v>
      </c>
      <c r="C108" s="248"/>
      <c r="D108" s="248"/>
      <c r="E108" s="249"/>
      <c r="F108" s="232"/>
    </row>
    <row r="109" spans="1:6" ht="24.75" customHeight="1">
      <c r="A109" s="176" t="s">
        <v>414</v>
      </c>
      <c r="B109" s="177" t="s">
        <v>384</v>
      </c>
      <c r="C109" s="248"/>
      <c r="D109" s="248"/>
      <c r="E109" s="249"/>
      <c r="F109" s="232"/>
    </row>
    <row r="110" spans="1:6" ht="19.5" customHeight="1">
      <c r="A110" s="176" t="s">
        <v>415</v>
      </c>
      <c r="B110" s="177" t="s">
        <v>385</v>
      </c>
      <c r="C110" s="248"/>
      <c r="D110" s="248"/>
      <c r="E110" s="249"/>
      <c r="F110" s="232"/>
    </row>
    <row r="111" spans="1:6" ht="16.5" customHeight="1">
      <c r="A111" s="176" t="s">
        <v>416</v>
      </c>
      <c r="B111" s="177" t="s">
        <v>386</v>
      </c>
      <c r="C111" s="248"/>
      <c r="D111" s="248"/>
      <c r="E111" s="249"/>
      <c r="F111" s="232"/>
    </row>
    <row r="112" spans="1:6" ht="24.75" customHeight="1">
      <c r="A112" s="176"/>
      <c r="B112" s="182" t="s">
        <v>411</v>
      </c>
      <c r="C112" s="248">
        <f>SUM(C108:C111)</f>
        <v>0</v>
      </c>
      <c r="D112" s="248">
        <f>SUM(D108:D111)</f>
        <v>0</v>
      </c>
      <c r="E112" s="249">
        <f>SUM(E108:E111)</f>
        <v>0</v>
      </c>
      <c r="F112" s="233"/>
    </row>
    <row r="113" spans="1:6" ht="20.25" customHeight="1">
      <c r="A113" s="176"/>
      <c r="B113" s="182" t="s">
        <v>417</v>
      </c>
      <c r="C113" s="248">
        <f>C112+C107+C103+C98</f>
        <v>0</v>
      </c>
      <c r="D113" s="248">
        <f>D112+D107+D103+D98</f>
        <v>0</v>
      </c>
      <c r="E113" s="249">
        <f>E112+E107+E103+E98</f>
        <v>0</v>
      </c>
      <c r="F113" s="233"/>
    </row>
    <row r="114" spans="1:6" ht="25.5" customHeight="1">
      <c r="A114" s="181"/>
      <c r="B114" s="182" t="s">
        <v>412</v>
      </c>
      <c r="C114" s="241">
        <f>C113+C90</f>
        <v>0</v>
      </c>
      <c r="D114" s="241">
        <f>D113+D90</f>
        <v>0</v>
      </c>
      <c r="E114" s="244">
        <f>E113+E90</f>
        <v>460</v>
      </c>
      <c r="F114" s="235"/>
    </row>
    <row r="115" spans="1:6" ht="33" customHeight="1">
      <c r="A115" s="179" t="s">
        <v>422</v>
      </c>
      <c r="B115" s="202" t="s">
        <v>421</v>
      </c>
      <c r="C115" s="254"/>
      <c r="D115" s="254"/>
      <c r="E115" s="255"/>
      <c r="F115" s="236"/>
    </row>
    <row r="116" spans="1:6" ht="24" customHeight="1">
      <c r="A116" s="179" t="s">
        <v>423</v>
      </c>
      <c r="B116" s="202" t="s">
        <v>279</v>
      </c>
      <c r="C116" s="254"/>
      <c r="D116" s="254"/>
      <c r="E116" s="255"/>
      <c r="F116" s="236"/>
    </row>
    <row r="117" spans="1:6" ht="23.25" customHeight="1">
      <c r="A117" s="191"/>
      <c r="B117" s="204" t="s">
        <v>343</v>
      </c>
      <c r="C117" s="256">
        <f>SUM(C115:C116)</f>
        <v>0</v>
      </c>
      <c r="D117" s="256">
        <f>SUM(D115:D116)</f>
        <v>0</v>
      </c>
      <c r="E117" s="257">
        <f>SUM(E115:E116)</f>
        <v>0</v>
      </c>
      <c r="F117" s="237"/>
    </row>
    <row r="118" spans="1:6" ht="18.75">
      <c r="A118" s="179" t="s">
        <v>424</v>
      </c>
      <c r="B118" s="205" t="s">
        <v>420</v>
      </c>
      <c r="C118" s="258"/>
      <c r="D118" s="258"/>
      <c r="E118" s="259"/>
      <c r="F118" s="236"/>
    </row>
    <row r="119" spans="1:6" ht="19.5" customHeight="1">
      <c r="A119" s="179" t="s">
        <v>425</v>
      </c>
      <c r="B119" s="203" t="s">
        <v>280</v>
      </c>
      <c r="C119" s="254"/>
      <c r="D119" s="254"/>
      <c r="E119" s="255"/>
      <c r="F119" s="236"/>
    </row>
    <row r="120" spans="1:6" ht="21.75" customHeight="1">
      <c r="A120" s="179" t="s">
        <v>426</v>
      </c>
      <c r="B120" s="203" t="s">
        <v>281</v>
      </c>
      <c r="C120" s="254"/>
      <c r="D120" s="254"/>
      <c r="E120" s="255"/>
      <c r="F120" s="236"/>
    </row>
    <row r="121" spans="1:6" ht="24" customHeight="1">
      <c r="A121" s="179" t="s">
        <v>427</v>
      </c>
      <c r="B121" s="202" t="s">
        <v>418</v>
      </c>
      <c r="C121" s="254"/>
      <c r="D121" s="254"/>
      <c r="E121" s="255"/>
      <c r="F121" s="236"/>
    </row>
    <row r="122" spans="1:6" ht="18.75" customHeight="1">
      <c r="A122" s="179" t="s">
        <v>428</v>
      </c>
      <c r="B122" s="203" t="s">
        <v>282</v>
      </c>
      <c r="C122" s="254"/>
      <c r="D122" s="254"/>
      <c r="E122" s="255"/>
      <c r="F122" s="236"/>
    </row>
    <row r="123" spans="1:6" ht="24.75" customHeight="1">
      <c r="A123" s="179" t="s">
        <v>429</v>
      </c>
      <c r="B123" s="203" t="s">
        <v>283</v>
      </c>
      <c r="C123" s="254"/>
      <c r="D123" s="254"/>
      <c r="E123" s="255"/>
      <c r="F123" s="236"/>
    </row>
    <row r="124" spans="1:6" ht="18.75" customHeight="1">
      <c r="A124" s="191">
        <v>297</v>
      </c>
      <c r="B124" s="204" t="s">
        <v>419</v>
      </c>
      <c r="C124" s="256">
        <f>SUM(C118:C123)</f>
        <v>0</v>
      </c>
      <c r="D124" s="256">
        <f>SUM(D118:D123)</f>
        <v>0</v>
      </c>
      <c r="E124" s="257">
        <f>SUM(E118:E123)</f>
        <v>0</v>
      </c>
      <c r="F124" s="237"/>
    </row>
    <row r="125" spans="1:6" ht="18.75">
      <c r="A125" s="179" t="s">
        <v>430</v>
      </c>
      <c r="B125" s="205" t="s">
        <v>284</v>
      </c>
      <c r="C125" s="258"/>
      <c r="D125" s="258"/>
      <c r="E125" s="259"/>
      <c r="F125" s="236"/>
    </row>
    <row r="126" spans="1:6" ht="18.75">
      <c r="A126" s="179" t="s">
        <v>431</v>
      </c>
      <c r="B126" s="205" t="s">
        <v>285</v>
      </c>
      <c r="C126" s="258"/>
      <c r="D126" s="258"/>
      <c r="E126" s="259"/>
      <c r="F126" s="236"/>
    </row>
    <row r="127" spans="1:6" ht="18.75">
      <c r="A127" s="179">
        <v>5915</v>
      </c>
      <c r="B127" s="205" t="s">
        <v>286</v>
      </c>
      <c r="C127" s="258"/>
      <c r="D127" s="258"/>
      <c r="E127" s="259"/>
      <c r="F127" s="236"/>
    </row>
    <row r="128" spans="1:6" ht="18.75">
      <c r="A128" s="179">
        <v>5916</v>
      </c>
      <c r="B128" s="205" t="s">
        <v>287</v>
      </c>
      <c r="C128" s="258"/>
      <c r="D128" s="258"/>
      <c r="E128" s="259"/>
      <c r="F128" s="236"/>
    </row>
    <row r="129" spans="1:6" ht="18.75">
      <c r="A129" s="191"/>
      <c r="B129" s="206" t="s">
        <v>432</v>
      </c>
      <c r="C129" s="260">
        <f>SUM(C125:C128)</f>
        <v>0</v>
      </c>
      <c r="D129" s="260">
        <f>SUM(D125:D128)</f>
        <v>0</v>
      </c>
      <c r="E129" s="261">
        <f>SUM(E125:E128)</f>
        <v>0</v>
      </c>
      <c r="F129" s="237"/>
    </row>
    <row r="130" spans="1:6" ht="18.75">
      <c r="A130" s="191"/>
      <c r="B130" s="206" t="s">
        <v>433</v>
      </c>
      <c r="C130" s="260">
        <f>C117+C124+C129</f>
        <v>0</v>
      </c>
      <c r="D130" s="260"/>
      <c r="E130" s="261"/>
      <c r="F130" s="237"/>
    </row>
    <row r="131" spans="1:6" ht="18.75">
      <c r="A131" s="191"/>
      <c r="B131" s="182" t="s">
        <v>344</v>
      </c>
      <c r="C131" s="241">
        <f>C130+C114</f>
        <v>0</v>
      </c>
      <c r="D131" s="241">
        <f>D130+D114</f>
        <v>0</v>
      </c>
      <c r="E131" s="245">
        <f>E130+E114</f>
        <v>460</v>
      </c>
      <c r="F131" s="235"/>
    </row>
    <row r="132" spans="5:6" ht="18.75">
      <c r="E132" s="263"/>
      <c r="F132" s="262"/>
    </row>
    <row r="133" spans="5:6" ht="18.75">
      <c r="E133" s="262"/>
      <c r="F133" s="262"/>
    </row>
    <row r="134" spans="5:6" ht="18.75">
      <c r="E134" s="262"/>
      <c r="F134" s="262"/>
    </row>
    <row r="135" spans="5:6" ht="18.75">
      <c r="E135" s="262"/>
      <c r="F135" s="262"/>
    </row>
    <row r="136" spans="5:6" ht="18.75">
      <c r="E136" s="262"/>
      <c r="F136" s="262"/>
    </row>
    <row r="137" spans="5:6" ht="18.75">
      <c r="E137" s="262"/>
      <c r="F137" s="262"/>
    </row>
    <row r="138" spans="5:6" ht="18.75">
      <c r="E138" s="262"/>
      <c r="F138" s="262"/>
    </row>
    <row r="139" spans="5:6" ht="18.75">
      <c r="E139" s="262"/>
      <c r="F139" s="262"/>
    </row>
    <row r="140" spans="5:6" ht="18.75">
      <c r="E140" s="262"/>
      <c r="F140" s="262"/>
    </row>
    <row r="141" spans="5:6" ht="18.75">
      <c r="E141" s="262"/>
      <c r="F141" s="262"/>
    </row>
  </sheetData>
  <sheetProtection/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5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="60" zoomScalePageLayoutView="0" workbookViewId="0" topLeftCell="A1">
      <selection activeCell="G9" sqref="G9"/>
    </sheetView>
  </sheetViews>
  <sheetFormatPr defaultColWidth="8.66015625" defaultRowHeight="18"/>
  <cols>
    <col min="1" max="1" width="9" style="0" bestFit="1" customWidth="1"/>
    <col min="2" max="2" width="17.75" style="0" customWidth="1"/>
    <col min="3" max="4" width="9" style="0" bestFit="1" customWidth="1"/>
    <col min="5" max="5" width="8.08203125" style="0" customWidth="1"/>
    <col min="6" max="6" width="8.33203125" style="0" customWidth="1"/>
  </cols>
  <sheetData>
    <row r="2" spans="1:4" ht="18.75">
      <c r="A2" s="6"/>
      <c r="B2" s="6"/>
      <c r="C2" s="6"/>
      <c r="D2" s="6"/>
    </row>
    <row r="3" spans="1:4" ht="18.75">
      <c r="A3" s="6"/>
      <c r="B3" s="6"/>
      <c r="C3" s="6"/>
      <c r="D3" s="6"/>
    </row>
    <row r="4" spans="1:4" ht="18.75">
      <c r="A4" s="6"/>
      <c r="B4" s="6"/>
      <c r="C4" s="6"/>
      <c r="D4" s="6"/>
    </row>
    <row r="5" spans="1:4" ht="19.5" thickBot="1">
      <c r="A5" s="119">
        <v>882203</v>
      </c>
      <c r="B5" s="120" t="s">
        <v>166</v>
      </c>
      <c r="C5" s="6"/>
      <c r="D5" s="6"/>
    </row>
    <row r="6" spans="1:4" ht="18.75">
      <c r="A6" s="6" t="s">
        <v>101</v>
      </c>
      <c r="B6" s="6"/>
      <c r="C6" s="11"/>
      <c r="D6" s="6"/>
    </row>
    <row r="7" spans="1:7" ht="18.75">
      <c r="A7" s="19"/>
      <c r="B7" s="19"/>
      <c r="C7" s="105" t="s">
        <v>185</v>
      </c>
      <c r="D7" s="36" t="s">
        <v>151</v>
      </c>
      <c r="E7" s="136" t="s">
        <v>183</v>
      </c>
      <c r="F7" s="136" t="s">
        <v>184</v>
      </c>
      <c r="G7" s="31" t="s">
        <v>182</v>
      </c>
    </row>
    <row r="8" spans="1:7" ht="18.75">
      <c r="A8" s="22"/>
      <c r="B8" s="19"/>
      <c r="C8" s="19"/>
      <c r="D8" s="19"/>
      <c r="E8" s="31"/>
      <c r="F8" s="31"/>
      <c r="G8" s="31"/>
    </row>
    <row r="9" spans="1:7" ht="18.75">
      <c r="A9" s="22">
        <v>583125</v>
      </c>
      <c r="B9" s="19" t="s">
        <v>166</v>
      </c>
      <c r="C9" s="19">
        <v>300</v>
      </c>
      <c r="D9" s="19"/>
      <c r="E9" s="31"/>
      <c r="F9" s="31"/>
      <c r="G9" s="31">
        <v>100</v>
      </c>
    </row>
    <row r="10" spans="1:7" ht="18.75">
      <c r="A10" s="22"/>
      <c r="B10" s="19"/>
      <c r="C10" s="19"/>
      <c r="D10" s="19"/>
      <c r="E10" s="31"/>
      <c r="F10" s="31"/>
      <c r="G10" s="31"/>
    </row>
    <row r="11" spans="1:7" ht="18.75">
      <c r="A11" s="123"/>
      <c r="B11" s="124"/>
      <c r="C11" s="124"/>
      <c r="D11" s="19"/>
      <c r="E11" s="31"/>
      <c r="F11" s="31"/>
      <c r="G11" s="31"/>
    </row>
    <row r="12" spans="1:7" ht="18.75">
      <c r="A12" s="22"/>
      <c r="B12" s="22" t="s">
        <v>0</v>
      </c>
      <c r="C12" s="23">
        <f>SUM(C8:C11)</f>
        <v>300</v>
      </c>
      <c r="D12" s="23">
        <f>SUM(D8:D11)</f>
        <v>0</v>
      </c>
      <c r="E12" s="23">
        <f>SUM(E8:E11)</f>
        <v>0</v>
      </c>
      <c r="F12" s="23">
        <f>SUM(F8:F11)</f>
        <v>0</v>
      </c>
      <c r="G12" s="23">
        <f>SUM(G8:G11)</f>
        <v>100</v>
      </c>
    </row>
  </sheetData>
  <sheetProtection/>
  <printOptions/>
  <pageMargins left="0.7" right="0.7" top="0.75" bottom="0.75" header="0.3" footer="0.3"/>
  <pageSetup horizontalDpi="300" verticalDpi="3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25"/>
  <sheetViews>
    <sheetView view="pageBreakPreview" zoomScale="60" zoomScalePageLayoutView="0" workbookViewId="0" topLeftCell="A1">
      <selection activeCell="J6" sqref="J6"/>
    </sheetView>
  </sheetViews>
  <sheetFormatPr defaultColWidth="8.66015625" defaultRowHeight="18"/>
  <cols>
    <col min="1" max="1" width="8.91015625" style="6" customWidth="1"/>
    <col min="2" max="2" width="39.08203125" style="6" customWidth="1"/>
    <col min="3" max="3" width="9.08203125" style="6" customWidth="1"/>
    <col min="4" max="4" width="5.66015625" style="6" customWidth="1"/>
    <col min="5" max="5" width="8.66015625" style="6" customWidth="1"/>
    <col min="6" max="6" width="8.08203125" style="6" customWidth="1"/>
    <col min="7" max="16384" width="8.91015625" style="6" customWidth="1"/>
  </cols>
  <sheetData>
    <row r="2" spans="1:7" ht="48" customHeight="1" thickBot="1">
      <c r="A2" s="6">
        <v>889942</v>
      </c>
      <c r="B2" s="5" t="s">
        <v>114</v>
      </c>
      <c r="C2" s="110" t="s">
        <v>140</v>
      </c>
      <c r="D2" s="11" t="s">
        <v>151</v>
      </c>
      <c r="E2" s="110" t="s">
        <v>183</v>
      </c>
      <c r="F2" s="110" t="s">
        <v>184</v>
      </c>
      <c r="G2" s="6" t="s">
        <v>182</v>
      </c>
    </row>
    <row r="3" spans="1:7" ht="17.25" thickBot="1" thickTop="1">
      <c r="A3" s="5"/>
      <c r="B3" s="9"/>
      <c r="C3" s="105"/>
      <c r="D3" s="19"/>
      <c r="E3" s="19"/>
      <c r="F3" s="19"/>
      <c r="G3" s="19"/>
    </row>
    <row r="4" spans="1:7" ht="16.5" thickTop="1">
      <c r="A4" s="9"/>
      <c r="B4" s="9"/>
      <c r="C4" s="105"/>
      <c r="D4" s="19"/>
      <c r="E4" s="19"/>
      <c r="F4" s="19"/>
      <c r="G4" s="19"/>
    </row>
    <row r="5" spans="1:7" ht="15.75">
      <c r="A5" s="9"/>
      <c r="B5" s="9"/>
      <c r="C5" s="19"/>
      <c r="D5" s="19"/>
      <c r="E5" s="19"/>
      <c r="F5" s="19"/>
      <c r="G5" s="19"/>
    </row>
    <row r="6" spans="2:7" ht="15">
      <c r="B6" s="6" t="s">
        <v>63</v>
      </c>
      <c r="C6" s="19"/>
      <c r="D6" s="19"/>
      <c r="E6" s="19"/>
      <c r="F6" s="19"/>
      <c r="G6" s="19"/>
    </row>
    <row r="7" spans="3:7" ht="15">
      <c r="C7" s="19"/>
      <c r="D7" s="19"/>
      <c r="E7" s="19"/>
      <c r="F7" s="19"/>
      <c r="G7" s="19"/>
    </row>
    <row r="8" spans="3:7" ht="15">
      <c r="C8" s="19"/>
      <c r="D8" s="19"/>
      <c r="E8" s="19"/>
      <c r="F8" s="19"/>
      <c r="G8" s="19"/>
    </row>
    <row r="9" spans="1:7" ht="15.75" thickBot="1">
      <c r="A9" s="6">
        <v>194242</v>
      </c>
      <c r="B9" s="6" t="s">
        <v>61</v>
      </c>
      <c r="C9" s="19">
        <v>600</v>
      </c>
      <c r="D9" s="19"/>
      <c r="E9" s="19">
        <v>600</v>
      </c>
      <c r="F9" s="19">
        <v>0</v>
      </c>
      <c r="G9" s="19">
        <v>600</v>
      </c>
    </row>
    <row r="10" spans="2:7" ht="16.5" thickBot="1">
      <c r="B10" s="125" t="s">
        <v>60</v>
      </c>
      <c r="C10" s="19">
        <f>SUM(C9)</f>
        <v>600</v>
      </c>
      <c r="D10" s="23">
        <f>SUM(D7:D9)</f>
        <v>0</v>
      </c>
      <c r="E10" s="23">
        <f>SUM(E7:E9)</f>
        <v>600</v>
      </c>
      <c r="F10" s="23">
        <f>SUM(F7:F9)</f>
        <v>0</v>
      </c>
      <c r="G10" s="23">
        <f>SUM(G7:G9)</f>
        <v>600</v>
      </c>
    </row>
    <row r="11" spans="3:7" ht="15">
      <c r="C11" s="19"/>
      <c r="D11" s="19"/>
      <c r="E11" s="19"/>
      <c r="F11" s="19"/>
      <c r="G11" s="19"/>
    </row>
    <row r="12" spans="3:7" ht="15.75" thickBot="1">
      <c r="C12" s="19"/>
      <c r="D12" s="19"/>
      <c r="E12" s="19"/>
      <c r="F12" s="19"/>
      <c r="G12" s="19"/>
    </row>
    <row r="13" spans="1:7" s="7" customFormat="1" ht="16.5" thickBot="1">
      <c r="A13" s="125"/>
      <c r="B13" s="125" t="s">
        <v>62</v>
      </c>
      <c r="C13" s="24">
        <f>SUM(,C10)</f>
        <v>600</v>
      </c>
      <c r="D13" s="24">
        <f>SUM(,D10)</f>
        <v>0</v>
      </c>
      <c r="E13" s="24">
        <f>SUM(,E10)</f>
        <v>600</v>
      </c>
      <c r="F13" s="24">
        <f>SUM(,F10)</f>
        <v>0</v>
      </c>
      <c r="G13" s="24">
        <f>SUM(,G10)</f>
        <v>600</v>
      </c>
    </row>
    <row r="23" ht="15.75">
      <c r="C23" s="7"/>
    </row>
    <row r="25" spans="1:2" ht="15.75">
      <c r="A25" s="7"/>
      <c r="B25" s="7"/>
    </row>
  </sheetData>
  <sheetProtection/>
  <printOptions/>
  <pageMargins left="0.7" right="0.7" top="0.75" bottom="0.75" header="0.3" footer="0.3"/>
  <pageSetup horizontalDpi="300" verticalDpi="3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7"/>
  <sheetViews>
    <sheetView zoomScalePageLayoutView="0" workbookViewId="0" topLeftCell="A1">
      <selection activeCell="A1" sqref="A1:F132"/>
    </sheetView>
  </sheetViews>
  <sheetFormatPr defaultColWidth="8.66015625" defaultRowHeight="18"/>
  <cols>
    <col min="1" max="1" width="6.33203125" style="166" customWidth="1"/>
    <col min="2" max="2" width="32.75" style="166" customWidth="1"/>
    <col min="3" max="3" width="10.41015625" style="215" customWidth="1"/>
    <col min="4" max="4" width="10.75" style="215" customWidth="1"/>
    <col min="5" max="5" width="9.75" style="215" customWidth="1"/>
    <col min="6" max="6" width="6.33203125" style="166" customWidth="1"/>
    <col min="7" max="8" width="6" style="166" customWidth="1"/>
    <col min="9" max="57" width="2.08203125" style="166" customWidth="1"/>
    <col min="58" max="16384" width="8.91015625" style="166" customWidth="1"/>
  </cols>
  <sheetData>
    <row r="1" spans="1:6" ht="12.75" customHeight="1">
      <c r="A1" s="171"/>
      <c r="B1" s="199"/>
      <c r="C1" s="172"/>
      <c r="D1" s="172"/>
      <c r="E1" s="172"/>
      <c r="F1" s="207"/>
    </row>
    <row r="2" spans="1:6" ht="12.75" customHeight="1">
      <c r="A2" s="173"/>
      <c r="B2" s="200" t="s">
        <v>288</v>
      </c>
      <c r="C2" s="174"/>
      <c r="D2" s="174"/>
      <c r="E2" s="174"/>
      <c r="F2" s="208"/>
    </row>
    <row r="3" spans="1:6" ht="12.75" customHeight="1">
      <c r="A3" s="173"/>
      <c r="B3" s="200"/>
      <c r="C3" s="174" t="s">
        <v>182</v>
      </c>
      <c r="D3" s="174" t="s">
        <v>289</v>
      </c>
      <c r="E3" s="174">
        <v>2016</v>
      </c>
      <c r="F3" s="208"/>
    </row>
    <row r="4" spans="1:6" ht="25.5" customHeight="1">
      <c r="A4" s="173"/>
      <c r="B4" s="200"/>
      <c r="C4" s="174"/>
      <c r="D4" s="174"/>
      <c r="E4" s="174"/>
      <c r="F4" s="208"/>
    </row>
    <row r="5" spans="1:6" ht="12.75" customHeight="1">
      <c r="A5" s="175" t="s">
        <v>230</v>
      </c>
      <c r="B5" s="201" t="s">
        <v>231</v>
      </c>
      <c r="C5" s="175"/>
      <c r="D5" s="175"/>
      <c r="E5" s="175"/>
      <c r="F5" s="209"/>
    </row>
    <row r="6" spans="1:6" ht="16.5" customHeight="1">
      <c r="A6" s="201" t="s">
        <v>290</v>
      </c>
      <c r="B6" s="177" t="s">
        <v>232</v>
      </c>
      <c r="C6" s="198"/>
      <c r="D6" s="198"/>
      <c r="E6" s="198"/>
      <c r="F6" s="178"/>
    </row>
    <row r="7" spans="1:6" ht="12.75" customHeight="1">
      <c r="A7" s="201" t="s">
        <v>291</v>
      </c>
      <c r="B7" s="177" t="s">
        <v>233</v>
      </c>
      <c r="C7" s="198"/>
      <c r="D7" s="198"/>
      <c r="E7" s="198"/>
      <c r="F7" s="178"/>
    </row>
    <row r="8" spans="1:6" ht="12.75" customHeight="1">
      <c r="A8" s="201" t="s">
        <v>292</v>
      </c>
      <c r="B8" s="177" t="s">
        <v>234</v>
      </c>
      <c r="C8" s="198"/>
      <c r="D8" s="198"/>
      <c r="E8" s="198"/>
      <c r="F8" s="178"/>
    </row>
    <row r="9" spans="1:6" ht="12.75" customHeight="1">
      <c r="A9" s="201" t="s">
        <v>293</v>
      </c>
      <c r="B9" s="177" t="s">
        <v>235</v>
      </c>
      <c r="C9" s="198"/>
      <c r="D9" s="198"/>
      <c r="E9" s="198"/>
      <c r="F9" s="178"/>
    </row>
    <row r="10" spans="1:6" ht="12.75" customHeight="1">
      <c r="A10" s="201" t="s">
        <v>294</v>
      </c>
      <c r="B10" s="177" t="s">
        <v>236</v>
      </c>
      <c r="C10" s="198"/>
      <c r="D10" s="198"/>
      <c r="E10" s="198"/>
      <c r="F10" s="178"/>
    </row>
    <row r="11" spans="1:6" ht="12.75" customHeight="1">
      <c r="A11" s="201" t="s">
        <v>295</v>
      </c>
      <c r="B11" s="177" t="s">
        <v>37</v>
      </c>
      <c r="C11" s="198"/>
      <c r="D11" s="198"/>
      <c r="E11" s="198"/>
      <c r="F11" s="178"/>
    </row>
    <row r="12" spans="1:6" ht="12.75" customHeight="1">
      <c r="A12" s="201" t="s">
        <v>296</v>
      </c>
      <c r="B12" s="177" t="s">
        <v>237</v>
      </c>
      <c r="C12" s="198"/>
      <c r="D12" s="198"/>
      <c r="E12" s="198"/>
      <c r="F12" s="178"/>
    </row>
    <row r="13" spans="1:6" ht="12.75" customHeight="1">
      <c r="A13" s="201" t="s">
        <v>297</v>
      </c>
      <c r="B13" s="177" t="s">
        <v>2</v>
      </c>
      <c r="C13" s="198"/>
      <c r="D13" s="198"/>
      <c r="E13" s="198"/>
      <c r="F13" s="178"/>
    </row>
    <row r="14" spans="1:6" ht="12.75" customHeight="1">
      <c r="A14" s="201" t="s">
        <v>298</v>
      </c>
      <c r="B14" s="177" t="s">
        <v>238</v>
      </c>
      <c r="C14" s="198"/>
      <c r="D14" s="198"/>
      <c r="E14" s="198"/>
      <c r="F14" s="178"/>
    </row>
    <row r="15" spans="1:6" ht="12.75" customHeight="1">
      <c r="A15" s="201" t="s">
        <v>299</v>
      </c>
      <c r="B15" s="177" t="s">
        <v>239</v>
      </c>
      <c r="C15" s="198"/>
      <c r="D15" s="198"/>
      <c r="E15" s="198"/>
      <c r="F15" s="178"/>
    </row>
    <row r="16" spans="1:6" s="168" customFormat="1" ht="12.75" customHeight="1">
      <c r="A16" s="201" t="s">
        <v>300</v>
      </c>
      <c r="B16" s="177" t="s">
        <v>240</v>
      </c>
      <c r="C16" s="198"/>
      <c r="D16" s="198"/>
      <c r="E16" s="198"/>
      <c r="F16" s="178"/>
    </row>
    <row r="17" spans="1:6" s="168" customFormat="1" ht="12.75" customHeight="1">
      <c r="A17" s="201" t="s">
        <v>301</v>
      </c>
      <c r="B17" s="177" t="s">
        <v>241</v>
      </c>
      <c r="C17" s="198"/>
      <c r="D17" s="198"/>
      <c r="E17" s="198"/>
      <c r="F17" s="178"/>
    </row>
    <row r="18" spans="1:6" s="168" customFormat="1" ht="12.75" customHeight="1">
      <c r="A18" s="181"/>
      <c r="B18" s="182" t="s">
        <v>305</v>
      </c>
      <c r="C18" s="197">
        <f>SUM(C6:C17)</f>
        <v>0</v>
      </c>
      <c r="D18" s="197">
        <f>SUM(D6:D17)</f>
        <v>0</v>
      </c>
      <c r="E18" s="197">
        <f>SUM(E6:E17)</f>
        <v>0</v>
      </c>
      <c r="F18" s="185"/>
    </row>
    <row r="19" spans="1:6" ht="19.5" customHeight="1">
      <c r="A19" s="201" t="s">
        <v>302</v>
      </c>
      <c r="B19" s="177" t="s">
        <v>242</v>
      </c>
      <c r="C19" s="198"/>
      <c r="D19" s="198"/>
      <c r="E19" s="198"/>
      <c r="F19" s="178"/>
    </row>
    <row r="20" spans="1:6" ht="25.5" customHeight="1">
      <c r="A20" s="201" t="s">
        <v>303</v>
      </c>
      <c r="B20" s="177" t="s">
        <v>243</v>
      </c>
      <c r="C20" s="198"/>
      <c r="D20" s="198"/>
      <c r="E20" s="198"/>
      <c r="F20" s="178"/>
    </row>
    <row r="21" spans="1:6" ht="18.75" customHeight="1">
      <c r="A21" s="201" t="s">
        <v>306</v>
      </c>
      <c r="B21" s="177" t="s">
        <v>17</v>
      </c>
      <c r="C21" s="198"/>
      <c r="D21" s="198"/>
      <c r="E21" s="198"/>
      <c r="F21" s="178"/>
    </row>
    <row r="22" spans="1:6" ht="17.25" customHeight="1">
      <c r="A22" s="201" t="s">
        <v>304</v>
      </c>
      <c r="B22" s="177" t="s">
        <v>244</v>
      </c>
      <c r="C22" s="198"/>
      <c r="D22" s="198"/>
      <c r="E22" s="198"/>
      <c r="F22" s="178"/>
    </row>
    <row r="23" spans="1:6" ht="19.5" customHeight="1">
      <c r="A23" s="181"/>
      <c r="B23" s="182" t="s">
        <v>307</v>
      </c>
      <c r="C23" s="197">
        <f>SUM(C19:C22)</f>
        <v>0</v>
      </c>
      <c r="D23" s="197">
        <f>SUM(D19:D22)</f>
        <v>0</v>
      </c>
      <c r="E23" s="197">
        <f>SUM(E19:E22)</f>
        <v>0</v>
      </c>
      <c r="F23" s="185"/>
    </row>
    <row r="24" spans="1:6" ht="12.75" customHeight="1">
      <c r="A24" s="181"/>
      <c r="B24" s="182" t="s">
        <v>308</v>
      </c>
      <c r="C24" s="197">
        <f>C23+C18</f>
        <v>0</v>
      </c>
      <c r="D24" s="197">
        <f>D23+D18</f>
        <v>0</v>
      </c>
      <c r="E24" s="197">
        <f>E23+E18</f>
        <v>0</v>
      </c>
      <c r="F24" s="185"/>
    </row>
    <row r="25" spans="1:6" s="169" customFormat="1" ht="12.75" customHeight="1">
      <c r="A25" s="201" t="s">
        <v>319</v>
      </c>
      <c r="B25" s="180" t="s">
        <v>309</v>
      </c>
      <c r="C25" s="212"/>
      <c r="D25" s="212"/>
      <c r="E25" s="212"/>
      <c r="F25" s="178"/>
    </row>
    <row r="26" spans="1:6" ht="12.75" customHeight="1">
      <c r="A26" s="201" t="s">
        <v>321</v>
      </c>
      <c r="B26" s="180" t="s">
        <v>310</v>
      </c>
      <c r="C26" s="212"/>
      <c r="D26" s="212"/>
      <c r="E26" s="212"/>
      <c r="F26" s="178"/>
    </row>
    <row r="27" spans="1:6" ht="12.75" customHeight="1">
      <c r="A27" s="201" t="s">
        <v>320</v>
      </c>
      <c r="B27" s="180" t="s">
        <v>311</v>
      </c>
      <c r="C27" s="212"/>
      <c r="D27" s="212"/>
      <c r="E27" s="212"/>
      <c r="F27" s="178"/>
    </row>
    <row r="28" spans="1:6" ht="12.75" customHeight="1">
      <c r="A28" s="176">
        <v>5215</v>
      </c>
      <c r="B28" s="180" t="s">
        <v>312</v>
      </c>
      <c r="C28" s="212"/>
      <c r="D28" s="212"/>
      <c r="E28" s="212"/>
      <c r="F28" s="178"/>
    </row>
    <row r="29" spans="1:6" ht="16.5" customHeight="1">
      <c r="A29" s="176">
        <v>5216</v>
      </c>
      <c r="B29" s="180" t="s">
        <v>313</v>
      </c>
      <c r="C29" s="212"/>
      <c r="D29" s="212"/>
      <c r="E29" s="212"/>
      <c r="F29" s="178"/>
    </row>
    <row r="30" spans="1:6" ht="12.75" customHeight="1">
      <c r="A30" s="201" t="s">
        <v>322</v>
      </c>
      <c r="B30" s="180" t="s">
        <v>314</v>
      </c>
      <c r="C30" s="212"/>
      <c r="D30" s="212"/>
      <c r="E30" s="212"/>
      <c r="F30" s="178"/>
    </row>
    <row r="31" spans="1:6" ht="25.5" customHeight="1">
      <c r="A31" s="181"/>
      <c r="B31" s="182" t="s">
        <v>245</v>
      </c>
      <c r="C31" s="216">
        <f>SUM(C25:C30)</f>
        <v>0</v>
      </c>
      <c r="D31" s="216">
        <f>SUM(D25:D30)</f>
        <v>0</v>
      </c>
      <c r="E31" s="216">
        <f>SUM(E25:E30)</f>
        <v>0</v>
      </c>
      <c r="F31" s="185"/>
    </row>
    <row r="32" spans="1:6" ht="12.75" customHeight="1">
      <c r="A32" s="201" t="s">
        <v>323</v>
      </c>
      <c r="B32" s="177" t="s">
        <v>246</v>
      </c>
      <c r="C32" s="198"/>
      <c r="D32" s="198"/>
      <c r="E32" s="198"/>
      <c r="F32" s="178"/>
    </row>
    <row r="33" spans="1:6" ht="12.75" customHeight="1">
      <c r="A33" s="201" t="s">
        <v>324</v>
      </c>
      <c r="B33" s="177" t="s">
        <v>247</v>
      </c>
      <c r="C33" s="198"/>
      <c r="D33" s="198"/>
      <c r="E33" s="198"/>
      <c r="F33" s="178"/>
    </row>
    <row r="34" spans="1:6" ht="12.75" customHeight="1">
      <c r="A34" s="181"/>
      <c r="B34" s="182" t="s">
        <v>315</v>
      </c>
      <c r="C34" s="197">
        <f>SUM(C32:C33)</f>
        <v>0</v>
      </c>
      <c r="D34" s="197">
        <f>SUM(D32:D33)</f>
        <v>0</v>
      </c>
      <c r="E34" s="197">
        <f>SUM(E32:E33)</f>
        <v>0</v>
      </c>
      <c r="F34" s="185"/>
    </row>
    <row r="35" spans="1:6" ht="12.75" customHeight="1">
      <c r="A35" s="201" t="s">
        <v>325</v>
      </c>
      <c r="B35" s="177" t="s">
        <v>248</v>
      </c>
      <c r="C35" s="198"/>
      <c r="D35" s="198"/>
      <c r="E35" s="198"/>
      <c r="F35" s="178"/>
    </row>
    <row r="36" spans="1:6" ht="12.75" customHeight="1">
      <c r="A36" s="201" t="s">
        <v>326</v>
      </c>
      <c r="B36" s="177" t="s">
        <v>249</v>
      </c>
      <c r="C36" s="198"/>
      <c r="D36" s="198"/>
      <c r="E36" s="198"/>
      <c r="F36" s="178"/>
    </row>
    <row r="37" spans="1:6" ht="12.75" customHeight="1">
      <c r="A37" s="181"/>
      <c r="B37" s="182" t="s">
        <v>316</v>
      </c>
      <c r="C37" s="197">
        <f>SUM(C35:C36)</f>
        <v>0</v>
      </c>
      <c r="D37" s="197">
        <f>SUM(D35:D36)</f>
        <v>0</v>
      </c>
      <c r="E37" s="197">
        <f>SUM(E35:E36)</f>
        <v>0</v>
      </c>
      <c r="F37" s="185"/>
    </row>
    <row r="38" spans="1:6" ht="12.75" customHeight="1">
      <c r="A38" s="201" t="s">
        <v>327</v>
      </c>
      <c r="B38" s="177" t="s">
        <v>250</v>
      </c>
      <c r="C38" s="198"/>
      <c r="D38" s="198"/>
      <c r="E38" s="198"/>
      <c r="F38" s="178"/>
    </row>
    <row r="39" spans="1:6" ht="12.75" customHeight="1">
      <c r="A39" s="201" t="s">
        <v>328</v>
      </c>
      <c r="B39" s="177" t="s">
        <v>251</v>
      </c>
      <c r="C39" s="198"/>
      <c r="D39" s="198"/>
      <c r="E39" s="198"/>
      <c r="F39" s="178"/>
    </row>
    <row r="40" spans="1:6" ht="12.75" customHeight="1">
      <c r="A40" s="201" t="s">
        <v>329</v>
      </c>
      <c r="B40" s="177" t="s">
        <v>317</v>
      </c>
      <c r="C40" s="198"/>
      <c r="D40" s="198"/>
      <c r="E40" s="198"/>
      <c r="F40" s="178"/>
    </row>
    <row r="41" spans="1:6" ht="12.75" customHeight="1">
      <c r="A41" s="201" t="s">
        <v>330</v>
      </c>
      <c r="B41" s="177" t="s">
        <v>331</v>
      </c>
      <c r="C41" s="198"/>
      <c r="D41" s="198"/>
      <c r="E41" s="198"/>
      <c r="F41" s="178"/>
    </row>
    <row r="42" spans="1:6" ht="12" customHeight="1">
      <c r="A42" s="201" t="s">
        <v>332</v>
      </c>
      <c r="B42" s="177" t="s">
        <v>333</v>
      </c>
      <c r="C42" s="198"/>
      <c r="D42" s="198"/>
      <c r="E42" s="198"/>
      <c r="F42" s="178"/>
    </row>
    <row r="43" spans="1:6" s="220" customFormat="1" ht="12" customHeight="1">
      <c r="A43" s="200"/>
      <c r="B43" s="182" t="s">
        <v>357</v>
      </c>
      <c r="C43" s="197">
        <f>SUM(C41:C42)</f>
        <v>0</v>
      </c>
      <c r="D43" s="197">
        <f>SUM(D41:D42)</f>
        <v>0</v>
      </c>
      <c r="E43" s="197">
        <f>SUM(E41:E42)</f>
        <v>0</v>
      </c>
      <c r="F43" s="185"/>
    </row>
    <row r="44" spans="1:6" s="220" customFormat="1" ht="12.75" customHeight="1">
      <c r="A44" s="200" t="s">
        <v>334</v>
      </c>
      <c r="B44" s="218" t="s">
        <v>358</v>
      </c>
      <c r="C44" s="219"/>
      <c r="D44" s="219"/>
      <c r="E44" s="219"/>
      <c r="F44" s="185"/>
    </row>
    <row r="45" spans="1:6" s="220" customFormat="1" ht="12.75" customHeight="1">
      <c r="A45" s="200" t="s">
        <v>335</v>
      </c>
      <c r="B45" s="182" t="s">
        <v>252</v>
      </c>
      <c r="C45" s="197"/>
      <c r="D45" s="197"/>
      <c r="E45" s="197"/>
      <c r="F45" s="185"/>
    </row>
    <row r="46" spans="1:6" ht="12.75" customHeight="1">
      <c r="A46" s="201">
        <v>533711</v>
      </c>
      <c r="B46" s="177" t="s">
        <v>351</v>
      </c>
      <c r="C46" s="198"/>
      <c r="D46" s="198"/>
      <c r="E46" s="198"/>
      <c r="F46" s="178"/>
    </row>
    <row r="47" spans="1:6" ht="12.75" customHeight="1">
      <c r="A47" s="201" t="s">
        <v>354</v>
      </c>
      <c r="B47" s="177" t="s">
        <v>352</v>
      </c>
      <c r="C47" s="198"/>
      <c r="D47" s="198"/>
      <c r="E47" s="198"/>
      <c r="F47" s="178"/>
    </row>
    <row r="48" spans="1:6" ht="12.75" customHeight="1">
      <c r="A48" s="201" t="s">
        <v>355</v>
      </c>
      <c r="B48" s="177" t="s">
        <v>356</v>
      </c>
      <c r="C48" s="198"/>
      <c r="D48" s="198"/>
      <c r="E48" s="198"/>
      <c r="F48" s="178"/>
    </row>
    <row r="49" spans="1:6" ht="12.75" customHeight="1">
      <c r="A49" s="201" t="s">
        <v>359</v>
      </c>
      <c r="B49" s="177" t="s">
        <v>353</v>
      </c>
      <c r="C49" s="198"/>
      <c r="D49" s="198"/>
      <c r="E49" s="198"/>
      <c r="F49" s="178"/>
    </row>
    <row r="50" spans="1:6" ht="12.75" customHeight="1">
      <c r="A50" s="181"/>
      <c r="B50" s="182" t="s">
        <v>360</v>
      </c>
      <c r="C50" s="197">
        <f>SUM(C46:C49)</f>
        <v>0</v>
      </c>
      <c r="D50" s="197">
        <f>SUM(D46:D49)</f>
        <v>0</v>
      </c>
      <c r="E50" s="197">
        <f>SUM(E46:E49)</f>
        <v>0</v>
      </c>
      <c r="F50" s="185"/>
    </row>
    <row r="51" spans="1:6" ht="12.75" customHeight="1">
      <c r="A51" s="201" t="s">
        <v>336</v>
      </c>
      <c r="B51" s="177" t="s">
        <v>253</v>
      </c>
      <c r="C51" s="198"/>
      <c r="D51" s="198"/>
      <c r="E51" s="198"/>
      <c r="F51" s="178"/>
    </row>
    <row r="52" spans="1:6" ht="12.75" customHeight="1">
      <c r="A52" s="201" t="s">
        <v>337</v>
      </c>
      <c r="B52" s="177" t="s">
        <v>254</v>
      </c>
      <c r="C52" s="198"/>
      <c r="D52" s="198"/>
      <c r="E52" s="198"/>
      <c r="F52" s="178"/>
    </row>
    <row r="53" spans="1:6" ht="25.5" customHeight="1">
      <c r="A53" s="181"/>
      <c r="B53" s="182" t="s">
        <v>318</v>
      </c>
      <c r="C53" s="197">
        <f>SUM(C51:C52)</f>
        <v>0</v>
      </c>
      <c r="D53" s="197">
        <f>SUM(D51:D52)</f>
        <v>0</v>
      </c>
      <c r="E53" s="197">
        <f>SUM(E51:E52)</f>
        <v>0</v>
      </c>
      <c r="F53" s="185"/>
    </row>
    <row r="54" spans="1:6" ht="25.5" customHeight="1">
      <c r="A54" s="176" t="s">
        <v>345</v>
      </c>
      <c r="B54" s="177" t="s">
        <v>255</v>
      </c>
      <c r="C54" s="198"/>
      <c r="D54" s="198"/>
      <c r="E54" s="198"/>
      <c r="F54" s="178"/>
    </row>
    <row r="55" spans="1:6" ht="12.75" customHeight="1">
      <c r="A55" s="176">
        <v>36423</v>
      </c>
      <c r="B55" s="177" t="s">
        <v>256</v>
      </c>
      <c r="C55" s="198"/>
      <c r="D55" s="198"/>
      <c r="E55" s="198"/>
      <c r="F55" s="178"/>
    </row>
    <row r="56" spans="1:6" ht="12.75" customHeight="1">
      <c r="A56" s="176" t="s">
        <v>347</v>
      </c>
      <c r="B56" s="177" t="s">
        <v>346</v>
      </c>
      <c r="C56" s="198"/>
      <c r="D56" s="198"/>
      <c r="E56" s="198"/>
      <c r="F56" s="178"/>
    </row>
    <row r="57" spans="1:6" ht="12.75" customHeight="1">
      <c r="A57" s="176" t="s">
        <v>348</v>
      </c>
      <c r="B57" s="177" t="s">
        <v>257</v>
      </c>
      <c r="C57" s="198"/>
      <c r="D57" s="198"/>
      <c r="E57" s="198"/>
      <c r="F57" s="178"/>
    </row>
    <row r="58" spans="1:6" ht="12.75" customHeight="1">
      <c r="A58" s="176" t="s">
        <v>349</v>
      </c>
      <c r="B58" s="177" t="s">
        <v>258</v>
      </c>
      <c r="C58" s="198"/>
      <c r="D58" s="198"/>
      <c r="E58" s="198"/>
      <c r="F58" s="178"/>
    </row>
    <row r="59" spans="1:6" ht="25.5" customHeight="1">
      <c r="A59" s="181"/>
      <c r="B59" s="182" t="s">
        <v>350</v>
      </c>
      <c r="C59" s="197">
        <f>SUM(C54:C58)</f>
        <v>0</v>
      </c>
      <c r="D59" s="197">
        <f>SUM(D54:D58)</f>
        <v>0</v>
      </c>
      <c r="E59" s="197">
        <f>SUM(E54:E58)</f>
        <v>0</v>
      </c>
      <c r="F59" s="185"/>
    </row>
    <row r="60" spans="1:6" ht="12.75" customHeight="1">
      <c r="A60" s="181"/>
      <c r="B60" s="182" t="s">
        <v>197</v>
      </c>
      <c r="C60" s="197">
        <f>C59+C53+C50+C37+C34</f>
        <v>0</v>
      </c>
      <c r="D60" s="197">
        <f>D59+D53+D50+D37+D34</f>
        <v>0</v>
      </c>
      <c r="E60" s="197">
        <f>E59+E53+E50+E37+E34</f>
        <v>0</v>
      </c>
      <c r="F60" s="185"/>
    </row>
    <row r="62" spans="1:6" ht="12.75" customHeight="1">
      <c r="A62" s="176" t="s">
        <v>361</v>
      </c>
      <c r="B62" s="186" t="s">
        <v>259</v>
      </c>
      <c r="C62" s="213"/>
      <c r="D62" s="213"/>
      <c r="E62" s="213"/>
      <c r="F62" s="178"/>
    </row>
    <row r="63" spans="1:6" s="170" customFormat="1" ht="25.5" customHeight="1">
      <c r="A63" s="176" t="s">
        <v>362</v>
      </c>
      <c r="B63" s="187" t="s">
        <v>339</v>
      </c>
      <c r="C63" s="214"/>
      <c r="D63" s="214"/>
      <c r="E63" s="214"/>
      <c r="F63" s="178"/>
    </row>
    <row r="64" spans="1:6" s="224" customFormat="1" ht="25.5" customHeight="1">
      <c r="A64" s="181"/>
      <c r="B64" s="222" t="s">
        <v>338</v>
      </c>
      <c r="C64" s="223">
        <f>SUM(C62:C63)</f>
        <v>0</v>
      </c>
      <c r="D64" s="223">
        <f>SUM(D62:D63)</f>
        <v>0</v>
      </c>
      <c r="E64" s="223">
        <f>SUM(E62:E63)</f>
        <v>0</v>
      </c>
      <c r="F64" s="221"/>
    </row>
    <row r="65" spans="1:6" ht="25.5" customHeight="1">
      <c r="A65" s="176" t="s">
        <v>363</v>
      </c>
      <c r="B65" s="187" t="s">
        <v>365</v>
      </c>
      <c r="C65" s="214"/>
      <c r="D65" s="214"/>
      <c r="E65" s="214"/>
      <c r="F65" s="178"/>
    </row>
    <row r="66" spans="1:6" ht="25.5" customHeight="1">
      <c r="A66" s="176"/>
      <c r="B66" s="187" t="s">
        <v>340</v>
      </c>
      <c r="C66" s="214"/>
      <c r="D66" s="214"/>
      <c r="E66" s="214"/>
      <c r="F66" s="178"/>
    </row>
    <row r="67" spans="1:6" s="220" customFormat="1" ht="12.75" customHeight="1">
      <c r="A67" s="181"/>
      <c r="B67" s="188" t="s">
        <v>260</v>
      </c>
      <c r="C67" s="189">
        <f>SUM(C65:C66)</f>
        <v>0</v>
      </c>
      <c r="D67" s="189">
        <f>SUM(D65:D66)</f>
        <v>0</v>
      </c>
      <c r="E67" s="189">
        <f>SUM(E65:E66)</f>
        <v>0</v>
      </c>
      <c r="F67" s="221"/>
    </row>
    <row r="68" spans="1:6" ht="12.75" customHeight="1">
      <c r="A68" s="176" t="s">
        <v>371</v>
      </c>
      <c r="B68" s="188" t="s">
        <v>366</v>
      </c>
      <c r="C68" s="213"/>
      <c r="D68" s="213"/>
      <c r="E68" s="213"/>
      <c r="F68" s="178"/>
    </row>
    <row r="69" spans="1:6" ht="25.5" customHeight="1">
      <c r="A69" s="176" t="s">
        <v>374</v>
      </c>
      <c r="B69" s="187" t="s">
        <v>367</v>
      </c>
      <c r="C69" s="214"/>
      <c r="D69" s="214"/>
      <c r="E69" s="214"/>
      <c r="F69" s="178"/>
    </row>
    <row r="70" spans="1:6" ht="12.75" customHeight="1">
      <c r="A70" s="176" t="s">
        <v>375</v>
      </c>
      <c r="B70" s="187" t="s">
        <v>368</v>
      </c>
      <c r="C70" s="214"/>
      <c r="D70" s="214"/>
      <c r="E70" s="214"/>
      <c r="F70" s="178"/>
    </row>
    <row r="71" spans="1:6" ht="25.5" customHeight="1">
      <c r="A71" s="176"/>
      <c r="B71" s="187" t="s">
        <v>369</v>
      </c>
      <c r="C71" s="214"/>
      <c r="D71" s="214"/>
      <c r="E71" s="214"/>
      <c r="F71" s="178"/>
    </row>
    <row r="72" spans="1:6" ht="39" customHeight="1">
      <c r="A72" s="176" t="s">
        <v>373</v>
      </c>
      <c r="B72" s="187" t="s">
        <v>372</v>
      </c>
      <c r="C72" s="214"/>
      <c r="D72" s="214"/>
      <c r="E72" s="214"/>
      <c r="F72" s="178"/>
    </row>
    <row r="73" spans="1:6" ht="12.75" customHeight="1">
      <c r="A73" s="176" t="s">
        <v>376</v>
      </c>
      <c r="B73" s="187" t="s">
        <v>370</v>
      </c>
      <c r="C73" s="214"/>
      <c r="D73" s="214"/>
      <c r="E73" s="214"/>
      <c r="F73" s="178"/>
    </row>
    <row r="74" spans="1:6" s="220" customFormat="1" ht="12.75" customHeight="1">
      <c r="A74" s="181"/>
      <c r="B74" s="222" t="s">
        <v>364</v>
      </c>
      <c r="C74" s="223">
        <f>SUM(C69:C73)</f>
        <v>0</v>
      </c>
      <c r="D74" s="223">
        <f>SUM(D69:D73)</f>
        <v>0</v>
      </c>
      <c r="E74" s="223">
        <f>SUM(E69:E73)</f>
        <v>0</v>
      </c>
      <c r="F74" s="185"/>
    </row>
    <row r="75" spans="1:6" ht="25.5" customHeight="1">
      <c r="A75" s="181"/>
      <c r="B75" s="188" t="s">
        <v>341</v>
      </c>
      <c r="C75" s="189">
        <f>C74+C68+C67+C64</f>
        <v>0</v>
      </c>
      <c r="D75" s="189">
        <f>D74+D68+D67+D64</f>
        <v>0</v>
      </c>
      <c r="E75" s="189">
        <f>E74+E68+E67+E64</f>
        <v>0</v>
      </c>
      <c r="F75" s="185"/>
    </row>
    <row r="76" spans="1:6" ht="25.5" customHeight="1">
      <c r="A76" s="176" t="s">
        <v>378</v>
      </c>
      <c r="B76" s="186" t="s">
        <v>261</v>
      </c>
      <c r="C76" s="213"/>
      <c r="D76" s="213"/>
      <c r="E76" s="213"/>
      <c r="F76" s="178"/>
    </row>
    <row r="77" spans="1:6" ht="25.5" customHeight="1">
      <c r="A77" s="176" t="s">
        <v>377</v>
      </c>
      <c r="B77" s="186" t="s">
        <v>262</v>
      </c>
      <c r="C77" s="213"/>
      <c r="D77" s="213"/>
      <c r="E77" s="213"/>
      <c r="F77" s="178"/>
    </row>
    <row r="78" spans="1:6" ht="12.75" customHeight="1">
      <c r="A78" s="176" t="s">
        <v>379</v>
      </c>
      <c r="B78" s="186" t="s">
        <v>263</v>
      </c>
      <c r="C78" s="213"/>
      <c r="D78" s="213"/>
      <c r="E78" s="213"/>
      <c r="F78" s="178"/>
    </row>
    <row r="79" spans="1:6" ht="18.75" customHeight="1">
      <c r="A79" s="181"/>
      <c r="B79" s="188" t="s">
        <v>264</v>
      </c>
      <c r="C79" s="189">
        <f>SUM(C76:C78)</f>
        <v>0</v>
      </c>
      <c r="D79" s="189">
        <f>SUM(D76:D78)</f>
        <v>0</v>
      </c>
      <c r="E79" s="189">
        <f>SUM(E76:E78)</f>
        <v>0</v>
      </c>
      <c r="F79" s="185"/>
    </row>
    <row r="80" spans="1:6" ht="24.75" customHeight="1">
      <c r="A80" s="176" t="s">
        <v>389</v>
      </c>
      <c r="B80" s="187" t="s">
        <v>380</v>
      </c>
      <c r="C80" s="214"/>
      <c r="D80" s="214"/>
      <c r="E80" s="214"/>
      <c r="F80" s="178"/>
    </row>
    <row r="81" spans="1:6" ht="24.75" customHeight="1">
      <c r="A81" s="176" t="s">
        <v>390</v>
      </c>
      <c r="B81" s="187" t="s">
        <v>381</v>
      </c>
      <c r="C81" s="214"/>
      <c r="D81" s="214"/>
      <c r="E81" s="214"/>
      <c r="F81" s="178"/>
    </row>
    <row r="82" spans="1:6" ht="25.5" customHeight="1">
      <c r="A82" s="176" t="s">
        <v>391</v>
      </c>
      <c r="B82" s="187" t="s">
        <v>382</v>
      </c>
      <c r="C82" s="214"/>
      <c r="D82" s="214"/>
      <c r="E82" s="214"/>
      <c r="F82" s="178"/>
    </row>
    <row r="83" spans="1:6" s="220" customFormat="1" ht="25.5" customHeight="1">
      <c r="A83" s="181"/>
      <c r="B83" s="188" t="s">
        <v>383</v>
      </c>
      <c r="C83" s="189">
        <f>SUM(C80:C81)</f>
        <v>0</v>
      </c>
      <c r="D83" s="189">
        <f>SUM(D80:D81)</f>
        <v>0</v>
      </c>
      <c r="E83" s="189">
        <f>SUM(E80:E81)</f>
        <v>0</v>
      </c>
      <c r="F83" s="185"/>
    </row>
    <row r="84" spans="1:6" ht="30.75" customHeight="1">
      <c r="A84" s="176" t="s">
        <v>393</v>
      </c>
      <c r="B84" s="177" t="s">
        <v>392</v>
      </c>
      <c r="C84" s="198"/>
      <c r="D84" s="198"/>
      <c r="E84" s="198"/>
      <c r="F84" s="178"/>
    </row>
    <row r="85" spans="1:6" ht="12.75" customHeight="1">
      <c r="A85" s="176" t="s">
        <v>394</v>
      </c>
      <c r="B85" s="177" t="s">
        <v>384</v>
      </c>
      <c r="C85" s="198"/>
      <c r="D85" s="198"/>
      <c r="E85" s="198"/>
      <c r="F85" s="178"/>
    </row>
    <row r="86" spans="1:6" ht="12.75" customHeight="1">
      <c r="A86" s="176" t="s">
        <v>395</v>
      </c>
      <c r="B86" s="177" t="s">
        <v>385</v>
      </c>
      <c r="C86" s="198"/>
      <c r="D86" s="198"/>
      <c r="E86" s="198"/>
      <c r="F86" s="178"/>
    </row>
    <row r="87" spans="1:6" ht="12.75" customHeight="1">
      <c r="A87" s="176" t="s">
        <v>396</v>
      </c>
      <c r="B87" s="177" t="s">
        <v>386</v>
      </c>
      <c r="C87" s="198"/>
      <c r="D87" s="198"/>
      <c r="E87" s="198"/>
      <c r="F87" s="178"/>
    </row>
    <row r="88" spans="1:6" ht="25.5" customHeight="1">
      <c r="A88" s="176"/>
      <c r="B88" s="182" t="s">
        <v>387</v>
      </c>
      <c r="C88" s="198">
        <f>SUM(C84:C87)</f>
        <v>0</v>
      </c>
      <c r="D88" s="198">
        <f>SUM(D84:D87)</f>
        <v>0</v>
      </c>
      <c r="E88" s="198">
        <f>SUM(E84:E87)</f>
        <v>0</v>
      </c>
      <c r="F88" s="178"/>
    </row>
    <row r="89" spans="1:6" ht="12.75" customHeight="1">
      <c r="A89" s="176" t="s">
        <v>397</v>
      </c>
      <c r="B89" s="182" t="s">
        <v>268</v>
      </c>
      <c r="C89" s="198"/>
      <c r="D89" s="198"/>
      <c r="E89" s="198"/>
      <c r="F89" s="178"/>
    </row>
    <row r="90" spans="1:6" ht="39" customHeight="1">
      <c r="A90" s="181"/>
      <c r="B90" s="190" t="s">
        <v>388</v>
      </c>
      <c r="C90" s="167">
        <f>C89+C88+C83</f>
        <v>0</v>
      </c>
      <c r="D90" s="167">
        <f>D89+D88+D83</f>
        <v>0</v>
      </c>
      <c r="E90" s="167">
        <f>E89+E88+E83</f>
        <v>0</v>
      </c>
      <c r="F90" s="185"/>
    </row>
    <row r="91" spans="1:6" ht="39" customHeight="1">
      <c r="A91" s="181"/>
      <c r="B91" s="190" t="s">
        <v>30</v>
      </c>
      <c r="C91" s="225">
        <f>C79+C75+C60+C31+C24</f>
        <v>0</v>
      </c>
      <c r="D91" s="225">
        <f>D79+D75+D60+D31+D24</f>
        <v>0</v>
      </c>
      <c r="E91" s="225">
        <f>E79+E75+E60+E31+E24</f>
        <v>0</v>
      </c>
      <c r="F91" s="185"/>
    </row>
    <row r="92" spans="1:6" ht="12.75" customHeight="1">
      <c r="A92" s="176" t="s">
        <v>398</v>
      </c>
      <c r="B92" s="177" t="s">
        <v>269</v>
      </c>
      <c r="C92" s="198"/>
      <c r="D92" s="198"/>
      <c r="E92" s="198"/>
      <c r="F92" s="178"/>
    </row>
    <row r="93" spans="1:6" ht="12.75" customHeight="1">
      <c r="A93" s="176" t="s">
        <v>399</v>
      </c>
      <c r="B93" s="177" t="s">
        <v>400</v>
      </c>
      <c r="C93" s="198"/>
      <c r="D93" s="198"/>
      <c r="E93" s="198"/>
      <c r="F93" s="178"/>
    </row>
    <row r="94" spans="1:6" ht="12.75" customHeight="1">
      <c r="A94" s="176"/>
      <c r="B94" s="177" t="s">
        <v>270</v>
      </c>
      <c r="C94" s="198"/>
      <c r="D94" s="198"/>
      <c r="E94" s="198"/>
      <c r="F94" s="178"/>
    </row>
    <row r="95" spans="1:6" ht="12.75" customHeight="1">
      <c r="A95" s="176" t="s">
        <v>401</v>
      </c>
      <c r="B95" s="177" t="s">
        <v>271</v>
      </c>
      <c r="C95" s="198"/>
      <c r="D95" s="198"/>
      <c r="E95" s="198"/>
      <c r="F95" s="178"/>
    </row>
    <row r="96" spans="1:6" ht="12.75" customHeight="1">
      <c r="A96" s="176" t="s">
        <v>402</v>
      </c>
      <c r="B96" s="177" t="s">
        <v>272</v>
      </c>
      <c r="C96" s="198"/>
      <c r="D96" s="198"/>
      <c r="E96" s="198"/>
      <c r="F96" s="178"/>
    </row>
    <row r="97" spans="1:6" ht="12.75" customHeight="1">
      <c r="A97" s="176" t="s">
        <v>402</v>
      </c>
      <c r="B97" s="177" t="s">
        <v>342</v>
      </c>
      <c r="C97" s="198"/>
      <c r="D97" s="198"/>
      <c r="E97" s="198"/>
      <c r="F97" s="178"/>
    </row>
    <row r="98" spans="1:6" ht="25.5" customHeight="1">
      <c r="A98" s="176" t="s">
        <v>403</v>
      </c>
      <c r="B98" s="177" t="s">
        <v>273</v>
      </c>
      <c r="C98" s="198"/>
      <c r="D98" s="198"/>
      <c r="E98" s="198"/>
      <c r="F98" s="178"/>
    </row>
    <row r="99" spans="1:6" ht="12.75" customHeight="1">
      <c r="A99" s="181"/>
      <c r="B99" s="182" t="s">
        <v>404</v>
      </c>
      <c r="C99" s="197">
        <f>SUM(C92:C97)</f>
        <v>0</v>
      </c>
      <c r="D99" s="197">
        <f>SUM(D92:D97)</f>
        <v>0</v>
      </c>
      <c r="E99" s="197">
        <f>SUM(E92:E97)</f>
        <v>0</v>
      </c>
      <c r="F99" s="185"/>
    </row>
    <row r="100" spans="1:6" ht="12.75" customHeight="1">
      <c r="A100" s="176" t="s">
        <v>405</v>
      </c>
      <c r="B100" s="177" t="s">
        <v>274</v>
      </c>
      <c r="C100" s="198"/>
      <c r="D100" s="198"/>
      <c r="E100" s="198"/>
      <c r="F100" s="178"/>
    </row>
    <row r="101" spans="1:6" ht="12.75" customHeight="1">
      <c r="A101" s="176" t="s">
        <v>406</v>
      </c>
      <c r="B101" s="177" t="s">
        <v>275</v>
      </c>
      <c r="C101" s="198"/>
      <c r="D101" s="198"/>
      <c r="E101" s="198"/>
      <c r="F101" s="178"/>
    </row>
    <row r="102" spans="1:6" ht="12.75" customHeight="1">
      <c r="A102" s="176" t="s">
        <v>407</v>
      </c>
      <c r="B102" s="177" t="s">
        <v>276</v>
      </c>
      <c r="C102" s="198"/>
      <c r="D102" s="198"/>
      <c r="E102" s="198"/>
      <c r="F102" s="178"/>
    </row>
    <row r="103" spans="1:6" ht="25.5" customHeight="1">
      <c r="A103" s="176" t="s">
        <v>408</v>
      </c>
      <c r="B103" s="177" t="s">
        <v>277</v>
      </c>
      <c r="C103" s="198"/>
      <c r="D103" s="198"/>
      <c r="E103" s="198"/>
      <c r="F103" s="178"/>
    </row>
    <row r="104" spans="1:6" ht="12.75" customHeight="1">
      <c r="A104" s="181"/>
      <c r="B104" s="182" t="s">
        <v>278</v>
      </c>
      <c r="C104" s="197">
        <f>SUM(C100:C103)</f>
        <v>0</v>
      </c>
      <c r="D104" s="197">
        <f>SUM(D100:D103)</f>
        <v>0</v>
      </c>
      <c r="E104" s="197">
        <f>SUM(E100:E103)</f>
        <v>0</v>
      </c>
      <c r="F104" s="185"/>
    </row>
    <row r="105" spans="1:6" ht="12.75" customHeight="1">
      <c r="A105" s="176">
        <v>246</v>
      </c>
      <c r="B105" s="177" t="s">
        <v>265</v>
      </c>
      <c r="C105" s="198"/>
      <c r="D105" s="198"/>
      <c r="E105" s="198"/>
      <c r="F105" s="178"/>
    </row>
    <row r="106" spans="1:6" ht="12.75" customHeight="1">
      <c r="A106" s="176">
        <v>247</v>
      </c>
      <c r="B106" s="177" t="s">
        <v>266</v>
      </c>
      <c r="C106" s="198"/>
      <c r="D106" s="198"/>
      <c r="E106" s="198"/>
      <c r="F106" s="178"/>
    </row>
    <row r="107" spans="1:6" ht="25.5" customHeight="1">
      <c r="A107" s="176">
        <v>249</v>
      </c>
      <c r="B107" s="177" t="s">
        <v>267</v>
      </c>
      <c r="C107" s="198"/>
      <c r="D107" s="198"/>
      <c r="E107" s="198"/>
      <c r="F107" s="178"/>
    </row>
    <row r="108" spans="1:6" s="220" customFormat="1" ht="25.5" customHeight="1">
      <c r="A108" s="181"/>
      <c r="B108" s="190" t="s">
        <v>409</v>
      </c>
      <c r="C108" s="167">
        <f>SUM(C105:C107)</f>
        <v>0</v>
      </c>
      <c r="D108" s="167">
        <f>SUM(D105:D107)</f>
        <v>0</v>
      </c>
      <c r="E108" s="167">
        <f>SUM(E105:E107)</f>
        <v>0</v>
      </c>
      <c r="F108" s="185"/>
    </row>
    <row r="109" spans="1:6" ht="25.5" customHeight="1">
      <c r="A109" s="176" t="s">
        <v>413</v>
      </c>
      <c r="B109" s="177" t="s">
        <v>410</v>
      </c>
      <c r="C109" s="198"/>
      <c r="D109" s="198"/>
      <c r="E109" s="198"/>
      <c r="F109" s="178"/>
    </row>
    <row r="110" spans="1:6" ht="25.5" customHeight="1">
      <c r="A110" s="176" t="s">
        <v>414</v>
      </c>
      <c r="B110" s="177" t="s">
        <v>384</v>
      </c>
      <c r="C110" s="198"/>
      <c r="D110" s="198"/>
      <c r="E110" s="198"/>
      <c r="F110" s="178"/>
    </row>
    <row r="111" spans="1:6" ht="25.5" customHeight="1">
      <c r="A111" s="176" t="s">
        <v>415</v>
      </c>
      <c r="B111" s="177" t="s">
        <v>385</v>
      </c>
      <c r="C111" s="198"/>
      <c r="D111" s="198"/>
      <c r="E111" s="198"/>
      <c r="F111" s="178"/>
    </row>
    <row r="112" spans="1:6" ht="25.5" customHeight="1">
      <c r="A112" s="176" t="s">
        <v>416</v>
      </c>
      <c r="B112" s="177" t="s">
        <v>386</v>
      </c>
      <c r="C112" s="198"/>
      <c r="D112" s="198"/>
      <c r="E112" s="198"/>
      <c r="F112" s="178"/>
    </row>
    <row r="113" spans="1:6" ht="25.5" customHeight="1">
      <c r="A113" s="176"/>
      <c r="B113" s="182" t="s">
        <v>411</v>
      </c>
      <c r="C113" s="198">
        <f>SUM(C109:C112)</f>
        <v>0</v>
      </c>
      <c r="D113" s="198">
        <f>SUM(D109:D112)</f>
        <v>0</v>
      </c>
      <c r="E113" s="198">
        <f>SUM(E109:E112)</f>
        <v>0</v>
      </c>
      <c r="F113" s="185"/>
    </row>
    <row r="114" spans="1:6" ht="25.5" customHeight="1">
      <c r="A114" s="176"/>
      <c r="B114" s="182" t="s">
        <v>417</v>
      </c>
      <c r="C114" s="198">
        <f>C113+C108+C104+C99</f>
        <v>0</v>
      </c>
      <c r="D114" s="198">
        <f>D113+D108+D104+D99</f>
        <v>0</v>
      </c>
      <c r="E114" s="198">
        <f>E113+E108+E104+E99</f>
        <v>0</v>
      </c>
      <c r="F114" s="185"/>
    </row>
    <row r="115" spans="1:6" ht="25.5" customHeight="1">
      <c r="A115" s="181"/>
      <c r="B115" s="182" t="s">
        <v>412</v>
      </c>
      <c r="C115" s="216">
        <f>C114+C91</f>
        <v>0</v>
      </c>
      <c r="D115" s="216">
        <f>D114+D91</f>
        <v>0</v>
      </c>
      <c r="E115" s="216">
        <f>E114+E91</f>
        <v>0</v>
      </c>
      <c r="F115" s="183"/>
    </row>
    <row r="116" spans="1:6" ht="25.5" customHeight="1">
      <c r="A116" s="179" t="s">
        <v>422</v>
      </c>
      <c r="B116" s="202" t="s">
        <v>421</v>
      </c>
      <c r="C116" s="192"/>
      <c r="D116" s="192"/>
      <c r="E116" s="192"/>
      <c r="F116" s="210"/>
    </row>
    <row r="117" spans="1:6" ht="12.75" customHeight="1">
      <c r="A117" s="179" t="s">
        <v>423</v>
      </c>
      <c r="B117" s="202" t="s">
        <v>279</v>
      </c>
      <c r="C117" s="192"/>
      <c r="D117" s="192"/>
      <c r="E117" s="192"/>
      <c r="F117" s="210"/>
    </row>
    <row r="118" spans="1:6" ht="25.5" customHeight="1">
      <c r="A118" s="191"/>
      <c r="B118" s="204" t="s">
        <v>343</v>
      </c>
      <c r="C118" s="194">
        <f>SUM(C116:C117)</f>
        <v>0</v>
      </c>
      <c r="D118" s="194">
        <f>SUM(D116:D117)</f>
        <v>0</v>
      </c>
      <c r="E118" s="194">
        <f>SUM(E116:E117)</f>
        <v>0</v>
      </c>
      <c r="F118" s="211"/>
    </row>
    <row r="119" spans="1:6" ht="12.75" customHeight="1">
      <c r="A119" s="179" t="s">
        <v>424</v>
      </c>
      <c r="B119" s="205" t="s">
        <v>420</v>
      </c>
      <c r="C119" s="195"/>
      <c r="D119" s="195"/>
      <c r="E119" s="195"/>
      <c r="F119" s="210"/>
    </row>
    <row r="120" spans="1:6" ht="12.75" customHeight="1">
      <c r="A120" s="179" t="s">
        <v>425</v>
      </c>
      <c r="B120" s="203" t="s">
        <v>280</v>
      </c>
      <c r="C120" s="193"/>
      <c r="D120" s="193"/>
      <c r="E120" s="193"/>
      <c r="F120" s="210"/>
    </row>
    <row r="121" spans="1:6" ht="12.75" customHeight="1">
      <c r="A121" s="179" t="s">
        <v>426</v>
      </c>
      <c r="B121" s="203" t="s">
        <v>281</v>
      </c>
      <c r="C121" s="193"/>
      <c r="D121" s="193"/>
      <c r="E121" s="193"/>
      <c r="F121" s="210"/>
    </row>
    <row r="122" spans="1:6" ht="18" customHeight="1">
      <c r="A122" s="179" t="s">
        <v>427</v>
      </c>
      <c r="B122" s="202" t="s">
        <v>418</v>
      </c>
      <c r="C122" s="192"/>
      <c r="D122" s="192"/>
      <c r="E122" s="192"/>
      <c r="F122" s="210"/>
    </row>
    <row r="123" spans="1:6" ht="12.75" customHeight="1">
      <c r="A123" s="179" t="s">
        <v>428</v>
      </c>
      <c r="B123" s="203" t="s">
        <v>282</v>
      </c>
      <c r="C123" s="193"/>
      <c r="D123" s="193"/>
      <c r="E123" s="193"/>
      <c r="F123" s="210"/>
    </row>
    <row r="124" spans="1:6" ht="12.75" customHeight="1">
      <c r="A124" s="179" t="s">
        <v>429</v>
      </c>
      <c r="B124" s="203" t="s">
        <v>283</v>
      </c>
      <c r="C124" s="193"/>
      <c r="D124" s="193"/>
      <c r="E124" s="193"/>
      <c r="F124" s="210"/>
    </row>
    <row r="125" spans="1:6" ht="25.5" customHeight="1">
      <c r="A125" s="191">
        <v>297</v>
      </c>
      <c r="B125" s="204" t="s">
        <v>419</v>
      </c>
      <c r="C125" s="194">
        <f>SUM(C119:C124)</f>
        <v>0</v>
      </c>
      <c r="D125" s="194">
        <f>SUM(D119:D124)</f>
        <v>0</v>
      </c>
      <c r="E125" s="194">
        <f>SUM(E119:E124)</f>
        <v>0</v>
      </c>
      <c r="F125" s="211"/>
    </row>
    <row r="126" spans="1:6" ht="12.75" customHeight="1">
      <c r="A126" s="179" t="s">
        <v>430</v>
      </c>
      <c r="B126" s="205" t="s">
        <v>284</v>
      </c>
      <c r="C126" s="195"/>
      <c r="D126" s="195"/>
      <c r="E126" s="195"/>
      <c r="F126" s="210"/>
    </row>
    <row r="127" spans="1:6" ht="12.75" customHeight="1">
      <c r="A127" s="179" t="s">
        <v>431</v>
      </c>
      <c r="B127" s="205" t="s">
        <v>285</v>
      </c>
      <c r="C127" s="195"/>
      <c r="D127" s="195"/>
      <c r="E127" s="195"/>
      <c r="F127" s="210"/>
    </row>
    <row r="128" spans="1:6" ht="12.75" customHeight="1">
      <c r="A128" s="179">
        <v>5915</v>
      </c>
      <c r="B128" s="205" t="s">
        <v>286</v>
      </c>
      <c r="C128" s="195"/>
      <c r="D128" s="195"/>
      <c r="E128" s="195"/>
      <c r="F128" s="210"/>
    </row>
    <row r="129" spans="1:6" ht="12.75" customHeight="1">
      <c r="A129" s="179">
        <v>5916</v>
      </c>
      <c r="B129" s="205" t="s">
        <v>287</v>
      </c>
      <c r="C129" s="195"/>
      <c r="D129" s="195"/>
      <c r="E129" s="195"/>
      <c r="F129" s="210"/>
    </row>
    <row r="130" spans="1:6" ht="20.25" customHeight="1">
      <c r="A130" s="191"/>
      <c r="B130" s="206" t="s">
        <v>432</v>
      </c>
      <c r="C130" s="196">
        <f>SUM(C126:C129)</f>
        <v>0</v>
      </c>
      <c r="D130" s="196">
        <f>SUM(D126:D129)</f>
        <v>0</v>
      </c>
      <c r="E130" s="196">
        <f>SUM(E126:E129)</f>
        <v>0</v>
      </c>
      <c r="F130" s="211"/>
    </row>
    <row r="131" spans="1:6" ht="21" customHeight="1">
      <c r="A131" s="191"/>
      <c r="B131" s="206" t="s">
        <v>433</v>
      </c>
      <c r="C131" s="196">
        <f>C118+C125+C130</f>
        <v>0</v>
      </c>
      <c r="D131" s="196"/>
      <c r="E131" s="196"/>
      <c r="F131" s="211"/>
    </row>
    <row r="132" spans="1:6" ht="24" customHeight="1">
      <c r="A132" s="191"/>
      <c r="B132" s="182" t="s">
        <v>344</v>
      </c>
      <c r="C132" s="216">
        <f>C131+C115</f>
        <v>0</v>
      </c>
      <c r="D132" s="216">
        <f>D131+D115</f>
        <v>0</v>
      </c>
      <c r="E132" s="216">
        <f>E131+E115</f>
        <v>0</v>
      </c>
      <c r="F132" s="184"/>
    </row>
    <row r="133" spans="3:5" ht="12.75">
      <c r="C133" s="217"/>
      <c r="D133" s="217"/>
      <c r="E133" s="217"/>
    </row>
    <row r="134" spans="3:5" ht="12.75">
      <c r="C134" s="168"/>
      <c r="D134" s="168"/>
      <c r="E134" s="168"/>
    </row>
    <row r="135" spans="3:5" ht="12.75">
      <c r="C135" s="168"/>
      <c r="D135" s="168"/>
      <c r="E135" s="168"/>
    </row>
    <row r="136" spans="3:5" ht="12.75">
      <c r="C136" s="168"/>
      <c r="D136" s="168"/>
      <c r="E136" s="168"/>
    </row>
    <row r="137" spans="3:5" ht="12.75">
      <c r="C137" s="168"/>
      <c r="D137" s="168"/>
      <c r="E137" s="168"/>
    </row>
    <row r="138" spans="3:5" ht="12.75">
      <c r="C138" s="168"/>
      <c r="D138" s="168"/>
      <c r="E138" s="168"/>
    </row>
    <row r="139" spans="3:5" ht="12.75">
      <c r="C139" s="168"/>
      <c r="D139" s="168"/>
      <c r="E139" s="168"/>
    </row>
    <row r="140" spans="3:5" ht="12.75">
      <c r="C140" s="168"/>
      <c r="D140" s="168"/>
      <c r="E140" s="168"/>
    </row>
    <row r="141" spans="3:5" ht="12.75">
      <c r="C141" s="168"/>
      <c r="D141" s="168"/>
      <c r="E141" s="168"/>
    </row>
    <row r="142" spans="3:5" ht="12.75">
      <c r="C142" s="168"/>
      <c r="D142" s="168"/>
      <c r="E142" s="168"/>
    </row>
    <row r="143" spans="3:5" ht="12.75">
      <c r="C143" s="168"/>
      <c r="D143" s="168"/>
      <c r="E143" s="168"/>
    </row>
    <row r="144" spans="3:5" ht="12.75">
      <c r="C144" s="168"/>
      <c r="D144" s="168"/>
      <c r="E144" s="168"/>
    </row>
    <row r="145" spans="3:5" ht="12.75">
      <c r="C145" s="168"/>
      <c r="D145" s="168"/>
      <c r="E145" s="168"/>
    </row>
    <row r="146" spans="3:5" ht="12.75">
      <c r="C146" s="168"/>
      <c r="D146" s="168"/>
      <c r="E146" s="168"/>
    </row>
    <row r="147" spans="3:5" ht="12.75">
      <c r="C147" s="168"/>
      <c r="D147" s="168"/>
      <c r="E147" s="168"/>
    </row>
    <row r="148" spans="3:5" ht="12.75">
      <c r="C148" s="168"/>
      <c r="D148" s="168"/>
      <c r="E148" s="168"/>
    </row>
    <row r="149" spans="3:5" ht="12.75">
      <c r="C149" s="168"/>
      <c r="D149" s="168"/>
      <c r="E149" s="168"/>
    </row>
    <row r="150" spans="3:5" ht="12.75">
      <c r="C150" s="168"/>
      <c r="D150" s="168"/>
      <c r="E150" s="168"/>
    </row>
    <row r="151" spans="3:5" ht="12.75">
      <c r="C151" s="168"/>
      <c r="D151" s="168"/>
      <c r="E151" s="168"/>
    </row>
    <row r="152" spans="3:5" ht="12.75">
      <c r="C152" s="168"/>
      <c r="D152" s="168"/>
      <c r="E152" s="168"/>
    </row>
    <row r="153" spans="3:5" ht="12.75">
      <c r="C153" s="168"/>
      <c r="D153" s="168"/>
      <c r="E153" s="168"/>
    </row>
    <row r="154" spans="3:5" ht="12.75">
      <c r="C154" s="168"/>
      <c r="D154" s="168"/>
      <c r="E154" s="168"/>
    </row>
    <row r="155" spans="3:5" ht="12.75">
      <c r="C155" s="168"/>
      <c r="D155" s="168"/>
      <c r="E155" s="168"/>
    </row>
    <row r="156" spans="3:5" ht="12.75">
      <c r="C156" s="168"/>
      <c r="D156" s="168"/>
      <c r="E156" s="168"/>
    </row>
    <row r="157" spans="3:5" ht="12.75">
      <c r="C157" s="168"/>
      <c r="D157" s="168"/>
      <c r="E157" s="168"/>
    </row>
    <row r="158" spans="3:5" ht="12.75">
      <c r="C158" s="168"/>
      <c r="D158" s="168"/>
      <c r="E158" s="168"/>
    </row>
    <row r="159" spans="3:5" ht="12.75">
      <c r="C159" s="168"/>
      <c r="D159" s="168"/>
      <c r="E159" s="168"/>
    </row>
    <row r="160" spans="3:5" ht="12.75">
      <c r="C160" s="168"/>
      <c r="D160" s="168"/>
      <c r="E160" s="168"/>
    </row>
    <row r="161" spans="3:5" ht="12.75">
      <c r="C161" s="168"/>
      <c r="D161" s="168"/>
      <c r="E161" s="168"/>
    </row>
    <row r="162" spans="3:5" ht="12.75">
      <c r="C162" s="168"/>
      <c r="D162" s="168"/>
      <c r="E162" s="168"/>
    </row>
    <row r="163" spans="3:5" ht="12.75">
      <c r="C163" s="168"/>
      <c r="D163" s="168"/>
      <c r="E163" s="168"/>
    </row>
    <row r="164" spans="3:5" ht="12.75">
      <c r="C164" s="168"/>
      <c r="D164" s="168"/>
      <c r="E164" s="168"/>
    </row>
    <row r="165" spans="3:5" ht="12.75">
      <c r="C165" s="168"/>
      <c r="D165" s="168"/>
      <c r="E165" s="168"/>
    </row>
    <row r="166" spans="3:5" ht="12.75">
      <c r="C166" s="168"/>
      <c r="D166" s="168"/>
      <c r="E166" s="168"/>
    </row>
    <row r="167" spans="3:5" ht="12.75">
      <c r="C167" s="168"/>
      <c r="D167" s="168"/>
      <c r="E167" s="168"/>
    </row>
    <row r="168" spans="3:5" ht="12.75">
      <c r="C168" s="168"/>
      <c r="D168" s="168"/>
      <c r="E168" s="168"/>
    </row>
    <row r="169" spans="3:5" ht="12.75">
      <c r="C169" s="168"/>
      <c r="D169" s="168"/>
      <c r="E169" s="168"/>
    </row>
    <row r="170" spans="3:5" ht="12.75">
      <c r="C170" s="168"/>
      <c r="D170" s="168"/>
      <c r="E170" s="168"/>
    </row>
    <row r="171" spans="3:5" ht="12.75">
      <c r="C171" s="168"/>
      <c r="D171" s="168"/>
      <c r="E171" s="168"/>
    </row>
    <row r="172" spans="3:5" ht="12.75">
      <c r="C172" s="168"/>
      <c r="D172" s="168"/>
      <c r="E172" s="168"/>
    </row>
    <row r="173" spans="3:5" ht="12.75">
      <c r="C173" s="168"/>
      <c r="D173" s="168"/>
      <c r="E173" s="168"/>
    </row>
    <row r="174" spans="3:5" ht="12.75">
      <c r="C174" s="168"/>
      <c r="D174" s="168"/>
      <c r="E174" s="168"/>
    </row>
    <row r="175" spans="3:5" ht="12.75">
      <c r="C175" s="168"/>
      <c r="D175" s="168"/>
      <c r="E175" s="168"/>
    </row>
    <row r="176" spans="3:5" ht="12.75">
      <c r="C176" s="168"/>
      <c r="D176" s="168"/>
      <c r="E176" s="168"/>
    </row>
    <row r="177" spans="3:5" ht="12.75">
      <c r="C177" s="168"/>
      <c r="D177" s="168"/>
      <c r="E177" s="168"/>
    </row>
    <row r="178" spans="3:5" ht="12.75">
      <c r="C178" s="168"/>
      <c r="D178" s="168"/>
      <c r="E178" s="168"/>
    </row>
    <row r="179" spans="3:5" ht="12.75">
      <c r="C179" s="168"/>
      <c r="D179" s="168"/>
      <c r="E179" s="168"/>
    </row>
    <row r="180" spans="3:5" ht="12.75">
      <c r="C180" s="168"/>
      <c r="D180" s="168"/>
      <c r="E180" s="168"/>
    </row>
    <row r="181" spans="3:5" ht="12.75">
      <c r="C181" s="168"/>
      <c r="D181" s="168"/>
      <c r="E181" s="168"/>
    </row>
    <row r="182" spans="3:5" ht="12.75">
      <c r="C182" s="168"/>
      <c r="D182" s="168"/>
      <c r="E182" s="168"/>
    </row>
    <row r="183" spans="3:5" ht="12.75">
      <c r="C183" s="168"/>
      <c r="D183" s="168"/>
      <c r="E183" s="168"/>
    </row>
    <row r="184" spans="3:5" ht="12.75">
      <c r="C184" s="168"/>
      <c r="D184" s="168"/>
      <c r="E184" s="168"/>
    </row>
    <row r="185" spans="3:5" ht="12.75">
      <c r="C185" s="168"/>
      <c r="D185" s="168"/>
      <c r="E185" s="168"/>
    </row>
    <row r="186" spans="3:5" ht="12.75">
      <c r="C186" s="168"/>
      <c r="D186" s="168"/>
      <c r="E186" s="168"/>
    </row>
    <row r="187" spans="3:5" ht="12.75">
      <c r="C187" s="168"/>
      <c r="D187" s="168"/>
      <c r="E187" s="168"/>
    </row>
    <row r="188" spans="3:5" ht="12.75">
      <c r="C188" s="168"/>
      <c r="D188" s="168"/>
      <c r="E188" s="168"/>
    </row>
    <row r="189" spans="3:5" ht="12.75">
      <c r="C189" s="168"/>
      <c r="D189" s="168"/>
      <c r="E189" s="168"/>
    </row>
    <row r="190" spans="3:5" ht="12.75">
      <c r="C190" s="168"/>
      <c r="D190" s="168"/>
      <c r="E190" s="168"/>
    </row>
    <row r="191" spans="3:5" ht="12.75">
      <c r="C191" s="168"/>
      <c r="D191" s="168"/>
      <c r="E191" s="168"/>
    </row>
    <row r="192" spans="3:5" ht="12.75">
      <c r="C192" s="168"/>
      <c r="D192" s="168"/>
      <c r="E192" s="168"/>
    </row>
    <row r="193" spans="3:5" ht="12.75">
      <c r="C193" s="168"/>
      <c r="D193" s="168"/>
      <c r="E193" s="168"/>
    </row>
    <row r="194" spans="3:5" ht="12.75">
      <c r="C194" s="168"/>
      <c r="D194" s="168"/>
      <c r="E194" s="168"/>
    </row>
    <row r="195" spans="3:5" ht="12.75">
      <c r="C195" s="168"/>
      <c r="D195" s="168"/>
      <c r="E195" s="168"/>
    </row>
    <row r="196" spans="3:5" ht="12.75">
      <c r="C196" s="168"/>
      <c r="D196" s="168"/>
      <c r="E196" s="168"/>
    </row>
    <row r="197" spans="3:5" ht="12.75">
      <c r="C197" s="168"/>
      <c r="D197" s="168"/>
      <c r="E197" s="168"/>
    </row>
    <row r="198" spans="3:5" ht="12.75">
      <c r="C198" s="168"/>
      <c r="D198" s="168"/>
      <c r="E198" s="168"/>
    </row>
    <row r="199" spans="3:5" ht="12.75">
      <c r="C199" s="168"/>
      <c r="D199" s="168"/>
      <c r="E199" s="168"/>
    </row>
    <row r="200" spans="3:5" ht="12.75">
      <c r="C200" s="168"/>
      <c r="D200" s="168"/>
      <c r="E200" s="168"/>
    </row>
    <row r="201" spans="3:5" ht="12.75">
      <c r="C201" s="168"/>
      <c r="D201" s="168"/>
      <c r="E201" s="168"/>
    </row>
    <row r="202" spans="3:5" ht="12.75">
      <c r="C202" s="168"/>
      <c r="D202" s="168"/>
      <c r="E202" s="168"/>
    </row>
    <row r="203" spans="3:5" ht="12.75">
      <c r="C203" s="168"/>
      <c r="D203" s="168"/>
      <c r="E203" s="168"/>
    </row>
    <row r="204" spans="3:5" ht="12.75">
      <c r="C204" s="168"/>
      <c r="D204" s="168"/>
      <c r="E204" s="168"/>
    </row>
    <row r="205" spans="3:5" ht="12.75">
      <c r="C205" s="168"/>
      <c r="D205" s="168"/>
      <c r="E205" s="168"/>
    </row>
    <row r="206" spans="3:5" ht="12.75">
      <c r="C206" s="168"/>
      <c r="D206" s="168"/>
      <c r="E206" s="168"/>
    </row>
    <row r="207" spans="3:5" ht="12.75">
      <c r="C207" s="168"/>
      <c r="D207" s="168"/>
      <c r="E207" s="168"/>
    </row>
    <row r="208" spans="3:5" ht="12.75">
      <c r="C208" s="168"/>
      <c r="D208" s="168"/>
      <c r="E208" s="168"/>
    </row>
    <row r="209" spans="3:5" ht="12.75">
      <c r="C209" s="168"/>
      <c r="D209" s="168"/>
      <c r="E209" s="168"/>
    </row>
    <row r="210" spans="3:5" ht="12.75">
      <c r="C210" s="168"/>
      <c r="D210" s="168"/>
      <c r="E210" s="168"/>
    </row>
    <row r="211" spans="3:5" ht="12.75">
      <c r="C211" s="168"/>
      <c r="D211" s="168"/>
      <c r="E211" s="168"/>
    </row>
    <row r="212" spans="3:5" ht="12.75">
      <c r="C212" s="168"/>
      <c r="D212" s="168"/>
      <c r="E212" s="168"/>
    </row>
    <row r="213" spans="3:5" ht="12.75">
      <c r="C213" s="168"/>
      <c r="D213" s="168"/>
      <c r="E213" s="168"/>
    </row>
    <row r="214" spans="3:5" ht="12.75">
      <c r="C214" s="168"/>
      <c r="D214" s="168"/>
      <c r="E214" s="168"/>
    </row>
    <row r="215" spans="3:5" ht="12.75">
      <c r="C215" s="168"/>
      <c r="D215" s="168"/>
      <c r="E215" s="168"/>
    </row>
    <row r="216" spans="3:5" ht="12.75">
      <c r="C216" s="168"/>
      <c r="D216" s="168"/>
      <c r="E216" s="168"/>
    </row>
    <row r="217" spans="3:5" ht="12.75">
      <c r="C217" s="168"/>
      <c r="D217" s="168"/>
      <c r="E217" s="168"/>
    </row>
    <row r="218" spans="3:5" ht="12.75">
      <c r="C218" s="168"/>
      <c r="D218" s="168"/>
      <c r="E218" s="168"/>
    </row>
    <row r="219" spans="3:5" ht="12.75">
      <c r="C219" s="168"/>
      <c r="D219" s="168"/>
      <c r="E219" s="168"/>
    </row>
    <row r="220" spans="3:5" ht="12.75">
      <c r="C220" s="168"/>
      <c r="D220" s="168"/>
      <c r="E220" s="168"/>
    </row>
    <row r="221" spans="3:5" ht="12.75">
      <c r="C221" s="168"/>
      <c r="D221" s="168"/>
      <c r="E221" s="168"/>
    </row>
    <row r="222" spans="3:5" ht="12.75">
      <c r="C222" s="168"/>
      <c r="D222" s="168"/>
      <c r="E222" s="168"/>
    </row>
    <row r="223" spans="3:5" ht="12.75">
      <c r="C223" s="168"/>
      <c r="D223" s="168"/>
      <c r="E223" s="168"/>
    </row>
    <row r="224" spans="3:5" ht="12.75">
      <c r="C224" s="168"/>
      <c r="D224" s="168"/>
      <c r="E224" s="168"/>
    </row>
    <row r="225" spans="3:5" ht="12.75">
      <c r="C225" s="168"/>
      <c r="D225" s="168"/>
      <c r="E225" s="168"/>
    </row>
    <row r="226" spans="3:5" ht="12.75">
      <c r="C226" s="168"/>
      <c r="D226" s="168"/>
      <c r="E226" s="168"/>
    </row>
    <row r="227" spans="3:5" ht="12.75">
      <c r="C227" s="168"/>
      <c r="D227" s="168"/>
      <c r="E227" s="168"/>
    </row>
    <row r="228" spans="3:5" ht="12.75">
      <c r="C228" s="168"/>
      <c r="D228" s="168"/>
      <c r="E228" s="168"/>
    </row>
    <row r="229" spans="3:5" ht="12.75">
      <c r="C229" s="168"/>
      <c r="D229" s="168"/>
      <c r="E229" s="168"/>
    </row>
    <row r="230" spans="3:5" ht="12.75">
      <c r="C230" s="168"/>
      <c r="D230" s="168"/>
      <c r="E230" s="168"/>
    </row>
    <row r="231" spans="3:5" ht="12.75">
      <c r="C231" s="168"/>
      <c r="D231" s="168"/>
      <c r="E231" s="168"/>
    </row>
    <row r="232" spans="3:5" ht="12.75">
      <c r="C232" s="168"/>
      <c r="D232" s="168"/>
      <c r="E232" s="168"/>
    </row>
    <row r="233" spans="3:5" ht="12.75">
      <c r="C233" s="168"/>
      <c r="D233" s="168"/>
      <c r="E233" s="168"/>
    </row>
    <row r="234" spans="3:5" ht="12.75">
      <c r="C234" s="168"/>
      <c r="D234" s="168"/>
      <c r="E234" s="168"/>
    </row>
    <row r="235" spans="3:5" ht="12.75">
      <c r="C235" s="168"/>
      <c r="D235" s="168"/>
      <c r="E235" s="168"/>
    </row>
    <row r="236" spans="3:5" ht="12.75">
      <c r="C236" s="168"/>
      <c r="D236" s="168"/>
      <c r="E236" s="168"/>
    </row>
    <row r="237" spans="3:5" ht="12.75">
      <c r="C237" s="168"/>
      <c r="D237" s="168"/>
      <c r="E237" s="168"/>
    </row>
    <row r="238" spans="3:5" ht="12.75">
      <c r="C238" s="168"/>
      <c r="D238" s="168"/>
      <c r="E238" s="168"/>
    </row>
    <row r="239" spans="3:5" ht="12.75">
      <c r="C239" s="168"/>
      <c r="D239" s="168"/>
      <c r="E239" s="168"/>
    </row>
    <row r="240" spans="3:5" ht="12.75">
      <c r="C240" s="168"/>
      <c r="D240" s="168"/>
      <c r="E240" s="168"/>
    </row>
    <row r="241" spans="3:5" ht="12.75">
      <c r="C241" s="168"/>
      <c r="D241" s="168"/>
      <c r="E241" s="168"/>
    </row>
    <row r="242" spans="3:5" ht="12.75">
      <c r="C242" s="168"/>
      <c r="D242" s="168"/>
      <c r="E242" s="168"/>
    </row>
    <row r="243" spans="3:5" ht="12.75">
      <c r="C243" s="168"/>
      <c r="D243" s="168"/>
      <c r="E243" s="168"/>
    </row>
    <row r="244" spans="3:5" ht="12.75">
      <c r="C244" s="168"/>
      <c r="D244" s="168"/>
      <c r="E244" s="168"/>
    </row>
    <row r="245" spans="3:5" ht="12.75">
      <c r="C245" s="168"/>
      <c r="D245" s="168"/>
      <c r="E245" s="168"/>
    </row>
    <row r="246" spans="3:5" ht="12.75">
      <c r="C246" s="168"/>
      <c r="D246" s="168"/>
      <c r="E246" s="168"/>
    </row>
    <row r="247" spans="3:5" ht="12.75">
      <c r="C247" s="168"/>
      <c r="D247" s="168"/>
      <c r="E247" s="168"/>
    </row>
    <row r="248" spans="3:5" ht="12.75">
      <c r="C248" s="168"/>
      <c r="D248" s="168"/>
      <c r="E248" s="168"/>
    </row>
    <row r="249" spans="3:5" ht="12.75">
      <c r="C249" s="168"/>
      <c r="D249" s="168"/>
      <c r="E249" s="168"/>
    </row>
    <row r="250" spans="3:5" ht="12.75">
      <c r="C250" s="168"/>
      <c r="D250" s="168"/>
      <c r="E250" s="168"/>
    </row>
    <row r="251" spans="3:5" ht="12.75">
      <c r="C251" s="168"/>
      <c r="D251" s="168"/>
      <c r="E251" s="168"/>
    </row>
    <row r="252" spans="3:5" ht="12.75">
      <c r="C252" s="168"/>
      <c r="D252" s="168"/>
      <c r="E252" s="168"/>
    </row>
    <row r="253" spans="3:5" ht="12.75">
      <c r="C253" s="168"/>
      <c r="D253" s="168"/>
      <c r="E253" s="168"/>
    </row>
    <row r="254" spans="3:5" ht="12.75">
      <c r="C254" s="168"/>
      <c r="D254" s="168"/>
      <c r="E254" s="168"/>
    </row>
    <row r="255" spans="3:5" ht="12.75">
      <c r="C255" s="168"/>
      <c r="D255" s="168"/>
      <c r="E255" s="168"/>
    </row>
    <row r="256" spans="3:5" ht="12.75">
      <c r="C256" s="168"/>
      <c r="D256" s="168"/>
      <c r="E256" s="168"/>
    </row>
    <row r="257" spans="3:5" ht="12.75">
      <c r="C257" s="168"/>
      <c r="D257" s="168"/>
      <c r="E257" s="168"/>
    </row>
    <row r="258" spans="3:5" ht="12.75">
      <c r="C258" s="168"/>
      <c r="D258" s="168"/>
      <c r="E258" s="168"/>
    </row>
    <row r="259" spans="3:5" ht="12.75">
      <c r="C259" s="168"/>
      <c r="D259" s="168"/>
      <c r="E259" s="168"/>
    </row>
    <row r="260" spans="3:5" ht="12.75">
      <c r="C260" s="168"/>
      <c r="D260" s="168"/>
      <c r="E260" s="168"/>
    </row>
    <row r="261" spans="3:5" ht="12.75">
      <c r="C261" s="168"/>
      <c r="D261" s="168"/>
      <c r="E261" s="168"/>
    </row>
    <row r="262" spans="3:5" ht="12.75">
      <c r="C262" s="168"/>
      <c r="D262" s="168"/>
      <c r="E262" s="168"/>
    </row>
    <row r="263" spans="3:5" ht="12.75">
      <c r="C263" s="168"/>
      <c r="D263" s="168"/>
      <c r="E263" s="168"/>
    </row>
    <row r="264" spans="3:5" ht="12.75">
      <c r="C264" s="168"/>
      <c r="D264" s="168"/>
      <c r="E264" s="168"/>
    </row>
    <row r="265" spans="3:5" ht="12.75">
      <c r="C265" s="168"/>
      <c r="D265" s="168"/>
      <c r="E265" s="168"/>
    </row>
    <row r="266" spans="3:5" ht="12.75">
      <c r="C266" s="168"/>
      <c r="D266" s="168"/>
      <c r="E266" s="168"/>
    </row>
    <row r="267" spans="3:5" ht="12.75">
      <c r="C267" s="168"/>
      <c r="D267" s="168"/>
      <c r="E267" s="168"/>
    </row>
    <row r="268" spans="3:5" ht="12.75">
      <c r="C268" s="168"/>
      <c r="D268" s="168"/>
      <c r="E268" s="168"/>
    </row>
    <row r="269" spans="3:5" ht="12.75">
      <c r="C269" s="168"/>
      <c r="D269" s="168"/>
      <c r="E269" s="168"/>
    </row>
    <row r="270" spans="3:5" ht="12.75">
      <c r="C270" s="168"/>
      <c r="D270" s="168"/>
      <c r="E270" s="168"/>
    </row>
    <row r="271" spans="3:5" ht="12.75">
      <c r="C271" s="168"/>
      <c r="D271" s="168"/>
      <c r="E271" s="168"/>
    </row>
    <row r="272" spans="3:5" ht="12.75">
      <c r="C272" s="168"/>
      <c r="D272" s="168"/>
      <c r="E272" s="168"/>
    </row>
    <row r="273" spans="3:5" ht="12.75">
      <c r="C273" s="168"/>
      <c r="D273" s="168"/>
      <c r="E273" s="168"/>
    </row>
    <row r="274" spans="3:5" ht="12.75">
      <c r="C274" s="168"/>
      <c r="D274" s="168"/>
      <c r="E274" s="168"/>
    </row>
    <row r="275" spans="3:5" ht="12.75">
      <c r="C275" s="168"/>
      <c r="D275" s="168"/>
      <c r="E275" s="168"/>
    </row>
    <row r="276" spans="3:5" ht="12.75">
      <c r="C276" s="168"/>
      <c r="D276" s="168"/>
      <c r="E276" s="168"/>
    </row>
    <row r="277" spans="3:5" ht="12.75">
      <c r="C277" s="168"/>
      <c r="D277" s="168"/>
      <c r="E277" s="168"/>
    </row>
    <row r="278" spans="3:5" ht="12.75">
      <c r="C278" s="168"/>
      <c r="D278" s="168"/>
      <c r="E278" s="168"/>
    </row>
    <row r="279" spans="3:5" ht="12.75">
      <c r="C279" s="168"/>
      <c r="D279" s="168"/>
      <c r="E279" s="168"/>
    </row>
    <row r="280" spans="3:5" ht="12.75">
      <c r="C280" s="168"/>
      <c r="D280" s="168"/>
      <c r="E280" s="168"/>
    </row>
    <row r="281" spans="3:5" ht="12.75">
      <c r="C281" s="168"/>
      <c r="D281" s="168"/>
      <c r="E281" s="168"/>
    </row>
    <row r="282" spans="3:5" ht="12.75">
      <c r="C282" s="168"/>
      <c r="D282" s="168"/>
      <c r="E282" s="168"/>
    </row>
    <row r="283" spans="3:5" ht="12.75">
      <c r="C283" s="168"/>
      <c r="D283" s="168"/>
      <c r="E283" s="168"/>
    </row>
    <row r="284" spans="3:5" ht="12.75">
      <c r="C284" s="168"/>
      <c r="D284" s="168"/>
      <c r="E284" s="168"/>
    </row>
    <row r="285" spans="3:5" ht="12.75">
      <c r="C285" s="168"/>
      <c r="D285" s="168"/>
      <c r="E285" s="168"/>
    </row>
    <row r="286" spans="3:5" ht="12.75">
      <c r="C286" s="168"/>
      <c r="D286" s="168"/>
      <c r="E286" s="168"/>
    </row>
    <row r="287" spans="3:5" ht="12.75">
      <c r="C287" s="168"/>
      <c r="D287" s="168"/>
      <c r="E287" s="168"/>
    </row>
    <row r="288" spans="3:5" ht="12.75">
      <c r="C288" s="168"/>
      <c r="D288" s="168"/>
      <c r="E288" s="168"/>
    </row>
    <row r="289" spans="3:5" ht="12.75">
      <c r="C289" s="168"/>
      <c r="D289" s="168"/>
      <c r="E289" s="168"/>
    </row>
    <row r="290" spans="3:5" ht="12.75">
      <c r="C290" s="168"/>
      <c r="D290" s="168"/>
      <c r="E290" s="168"/>
    </row>
    <row r="291" spans="3:5" ht="12.75">
      <c r="C291" s="168"/>
      <c r="D291" s="168"/>
      <c r="E291" s="168"/>
    </row>
    <row r="292" spans="3:5" ht="12.75">
      <c r="C292" s="168"/>
      <c r="D292" s="168"/>
      <c r="E292" s="168"/>
    </row>
    <row r="293" spans="3:5" ht="12.75">
      <c r="C293" s="168"/>
      <c r="D293" s="168"/>
      <c r="E293" s="168"/>
    </row>
    <row r="294" spans="3:5" ht="12.75">
      <c r="C294" s="168"/>
      <c r="D294" s="168"/>
      <c r="E294" s="168"/>
    </row>
    <row r="295" spans="3:5" ht="12.75">
      <c r="C295" s="168"/>
      <c r="D295" s="168"/>
      <c r="E295" s="168"/>
    </row>
    <row r="296" spans="3:5" ht="12.75">
      <c r="C296" s="168"/>
      <c r="D296" s="168"/>
      <c r="E296" s="168"/>
    </row>
    <row r="297" spans="3:5" ht="12.75">
      <c r="C297" s="168"/>
      <c r="D297" s="168"/>
      <c r="E297" s="168"/>
    </row>
    <row r="298" spans="3:5" ht="12.75">
      <c r="C298" s="168"/>
      <c r="D298" s="168"/>
      <c r="E298" s="168"/>
    </row>
    <row r="299" spans="3:5" ht="12.75">
      <c r="C299" s="168"/>
      <c r="D299" s="168"/>
      <c r="E299" s="168"/>
    </row>
    <row r="300" spans="3:5" ht="12.75">
      <c r="C300" s="168"/>
      <c r="D300" s="168"/>
      <c r="E300" s="168"/>
    </row>
    <row r="301" spans="3:5" ht="12.75">
      <c r="C301" s="168"/>
      <c r="D301" s="168"/>
      <c r="E301" s="168"/>
    </row>
    <row r="302" spans="3:5" ht="12.75">
      <c r="C302" s="168"/>
      <c r="D302" s="168"/>
      <c r="E302" s="168"/>
    </row>
    <row r="303" spans="3:5" ht="12.75">
      <c r="C303" s="168"/>
      <c r="D303" s="168"/>
      <c r="E303" s="168"/>
    </row>
    <row r="304" spans="3:5" ht="12.75">
      <c r="C304" s="168"/>
      <c r="D304" s="168"/>
      <c r="E304" s="168"/>
    </row>
    <row r="305" spans="3:5" ht="12.75">
      <c r="C305" s="168"/>
      <c r="D305" s="168"/>
      <c r="E305" s="168"/>
    </row>
    <row r="306" spans="3:5" ht="12.75">
      <c r="C306" s="168"/>
      <c r="D306" s="168"/>
      <c r="E306" s="168"/>
    </row>
    <row r="307" spans="3:5" ht="12.75">
      <c r="C307" s="168"/>
      <c r="D307" s="168"/>
      <c r="E307" s="168"/>
    </row>
    <row r="308" spans="3:5" ht="12.75">
      <c r="C308" s="168"/>
      <c r="D308" s="168"/>
      <c r="E308" s="168"/>
    </row>
    <row r="309" spans="3:5" ht="12.75">
      <c r="C309" s="168"/>
      <c r="D309" s="168"/>
      <c r="E309" s="168"/>
    </row>
    <row r="310" spans="3:5" ht="12.75">
      <c r="C310" s="168"/>
      <c r="D310" s="168"/>
      <c r="E310" s="168"/>
    </row>
    <row r="311" spans="3:5" ht="12.75">
      <c r="C311" s="168"/>
      <c r="D311" s="168"/>
      <c r="E311" s="168"/>
    </row>
    <row r="312" spans="3:5" ht="12.75">
      <c r="C312" s="168"/>
      <c r="D312" s="168"/>
      <c r="E312" s="168"/>
    </row>
    <row r="313" spans="3:5" ht="12.75">
      <c r="C313" s="168"/>
      <c r="D313" s="168"/>
      <c r="E313" s="168"/>
    </row>
    <row r="314" spans="3:5" ht="12.75">
      <c r="C314" s="168"/>
      <c r="D314" s="168"/>
      <c r="E314" s="168"/>
    </row>
    <row r="315" spans="3:5" ht="12.75">
      <c r="C315" s="168"/>
      <c r="D315" s="168"/>
      <c r="E315" s="168"/>
    </row>
    <row r="316" spans="3:5" ht="12.75">
      <c r="C316" s="168"/>
      <c r="D316" s="168"/>
      <c r="E316" s="168"/>
    </row>
    <row r="317" spans="3:5" ht="12.75">
      <c r="C317" s="168"/>
      <c r="D317" s="168"/>
      <c r="E317" s="1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="60" workbookViewId="0" topLeftCell="A1">
      <selection activeCell="I71" sqref="I71"/>
    </sheetView>
  </sheetViews>
  <sheetFormatPr defaultColWidth="8.66015625" defaultRowHeight="18"/>
  <cols>
    <col min="1" max="1" width="5.08203125" style="0" customWidth="1"/>
    <col min="3" max="3" width="36.58203125" style="0" customWidth="1"/>
    <col min="4" max="4" width="7.75" style="0" customWidth="1"/>
    <col min="5" max="5" width="7.91015625" style="0" customWidth="1"/>
    <col min="6" max="7" width="8.25" style="0" customWidth="1"/>
    <col min="8" max="8" width="8" style="0" customWidth="1"/>
    <col min="9" max="9" width="8.75" style="0" customWidth="1"/>
    <col min="10" max="10" width="9.75" style="0" bestFit="1" customWidth="1"/>
  </cols>
  <sheetData>
    <row r="1" spans="1:12" ht="18.75">
      <c r="A1" s="77"/>
      <c r="B1" s="25">
        <v>841112</v>
      </c>
      <c r="C1" s="76" t="s">
        <v>147</v>
      </c>
      <c r="D1" s="18"/>
      <c r="E1" s="41"/>
      <c r="F1" s="13"/>
      <c r="G1" s="13"/>
      <c r="H1" s="13"/>
      <c r="I1" s="13"/>
      <c r="J1" s="77"/>
      <c r="K1" s="77"/>
      <c r="L1" s="77"/>
    </row>
    <row r="2" spans="1:12" ht="18.75">
      <c r="A2" s="77"/>
      <c r="B2" s="25"/>
      <c r="C2" s="100"/>
      <c r="D2" s="101" t="s">
        <v>154</v>
      </c>
      <c r="E2" s="102" t="s">
        <v>152</v>
      </c>
      <c r="F2" s="101">
        <v>41695</v>
      </c>
      <c r="G2" s="101" t="s">
        <v>184</v>
      </c>
      <c r="H2" s="101" t="s">
        <v>182</v>
      </c>
      <c r="I2" s="101" t="s">
        <v>220</v>
      </c>
      <c r="K2" s="77"/>
      <c r="L2" s="77"/>
    </row>
    <row r="3" spans="1:12" ht="18.75">
      <c r="A3" s="78"/>
      <c r="B3" s="79"/>
      <c r="C3" s="80" t="s">
        <v>202</v>
      </c>
      <c r="D3" s="29"/>
      <c r="E3" s="29"/>
      <c r="F3" s="29"/>
      <c r="G3" s="29"/>
      <c r="H3" s="29">
        <v>2000</v>
      </c>
      <c r="I3" s="29">
        <v>2000</v>
      </c>
      <c r="J3" s="78"/>
      <c r="K3" s="78"/>
      <c r="L3" s="78"/>
    </row>
    <row r="4" spans="1:12" ht="18.75">
      <c r="A4" s="78"/>
      <c r="B4" s="79"/>
      <c r="C4" s="81" t="s">
        <v>191</v>
      </c>
      <c r="D4" s="29"/>
      <c r="E4" s="29"/>
      <c r="F4" s="29"/>
      <c r="G4" s="29"/>
      <c r="H4" s="29">
        <v>540</v>
      </c>
      <c r="I4" s="29">
        <v>540</v>
      </c>
      <c r="J4" s="78"/>
      <c r="K4" s="78"/>
      <c r="L4" s="78"/>
    </row>
    <row r="5" spans="1:12" ht="18.75">
      <c r="A5" s="78"/>
      <c r="B5" s="79"/>
      <c r="C5" s="81" t="s">
        <v>203</v>
      </c>
      <c r="D5" s="29"/>
      <c r="E5" s="29"/>
      <c r="F5" s="29"/>
      <c r="G5" s="29"/>
      <c r="H5" s="29">
        <f>SUM(H3:H4)</f>
        <v>2540</v>
      </c>
      <c r="I5" s="29">
        <f>SUM(I3:I4)</f>
        <v>2540</v>
      </c>
      <c r="J5" s="78"/>
      <c r="K5" s="78"/>
      <c r="L5" s="78"/>
    </row>
    <row r="6" spans="1:12" ht="18.75">
      <c r="A6" s="78"/>
      <c r="B6" s="79"/>
      <c r="C6" s="96"/>
      <c r="D6" s="29"/>
      <c r="E6" s="29"/>
      <c r="F6" s="29"/>
      <c r="G6" s="29"/>
      <c r="H6" s="29"/>
      <c r="I6" s="29"/>
      <c r="J6" s="78"/>
      <c r="K6" s="78"/>
      <c r="L6" s="78"/>
    </row>
    <row r="7" spans="1:12" ht="18.75">
      <c r="A7" s="78"/>
      <c r="B7" s="79"/>
      <c r="C7" s="96"/>
      <c r="D7" s="29"/>
      <c r="E7" s="29"/>
      <c r="F7" s="29"/>
      <c r="G7" s="29"/>
      <c r="H7" s="29"/>
      <c r="I7" s="29"/>
      <c r="J7" s="78"/>
      <c r="K7" s="78"/>
      <c r="L7" s="78"/>
    </row>
    <row r="8" spans="1:12" ht="18.75">
      <c r="A8" s="78"/>
      <c r="B8" s="79">
        <v>3731</v>
      </c>
      <c r="C8" s="37" t="s">
        <v>227</v>
      </c>
      <c r="D8" s="29"/>
      <c r="E8" s="29"/>
      <c r="F8" s="29">
        <v>21944</v>
      </c>
      <c r="G8" s="29"/>
      <c r="H8" s="29">
        <v>24000</v>
      </c>
      <c r="I8" s="29">
        <f>32610+397-13200</f>
        <v>19807</v>
      </c>
      <c r="J8" s="78"/>
      <c r="K8" s="78"/>
      <c r="L8" s="78"/>
    </row>
    <row r="9" spans="1:12" ht="18.75">
      <c r="A9" s="78"/>
      <c r="B9" s="79"/>
      <c r="C9" s="37" t="s">
        <v>228</v>
      </c>
      <c r="D9" s="29"/>
      <c r="E9" s="29"/>
      <c r="F9" s="29"/>
      <c r="G9" s="29"/>
      <c r="H9" s="29"/>
      <c r="I9" s="29">
        <v>6770</v>
      </c>
      <c r="J9" s="78"/>
      <c r="K9" s="78"/>
      <c r="L9" s="78"/>
    </row>
    <row r="10" spans="1:12" ht="18.75">
      <c r="A10" s="78"/>
      <c r="B10" s="79"/>
      <c r="C10" s="37" t="s">
        <v>180</v>
      </c>
      <c r="D10" s="29"/>
      <c r="E10" s="29"/>
      <c r="F10" s="29">
        <v>574</v>
      </c>
      <c r="G10" s="29"/>
      <c r="H10" s="29"/>
      <c r="I10" s="29"/>
      <c r="J10" s="78"/>
      <c r="K10" s="78"/>
      <c r="L10" s="78"/>
    </row>
    <row r="11" spans="1:12" ht="18.75">
      <c r="A11" s="78"/>
      <c r="B11" s="79"/>
      <c r="C11" s="37" t="s">
        <v>229</v>
      </c>
      <c r="D11" s="29"/>
      <c r="E11" s="29"/>
      <c r="F11" s="29"/>
      <c r="G11" s="29"/>
      <c r="H11" s="29"/>
      <c r="I11" s="29">
        <f>SUM(I8:I10)</f>
        <v>26577</v>
      </c>
      <c r="J11" s="78"/>
      <c r="K11" s="78"/>
      <c r="L11" s="78"/>
    </row>
    <row r="12" spans="1:12" ht="18.75">
      <c r="A12" s="78"/>
      <c r="B12" s="79"/>
      <c r="C12" s="37"/>
      <c r="D12" s="29"/>
      <c r="E12" s="29"/>
      <c r="F12" s="29"/>
      <c r="G12" s="29"/>
      <c r="H12" s="29"/>
      <c r="I12" s="29"/>
      <c r="J12" s="78"/>
      <c r="K12" s="78"/>
      <c r="L12" s="78"/>
    </row>
    <row r="13" spans="1:12" ht="18.75">
      <c r="A13" s="78"/>
      <c r="B13" s="37"/>
      <c r="C13" s="37" t="s">
        <v>64</v>
      </c>
      <c r="D13" s="29"/>
      <c r="E13" s="29"/>
      <c r="F13" s="29"/>
      <c r="G13" s="29"/>
      <c r="H13" s="29"/>
      <c r="I13" s="29"/>
      <c r="J13" s="78"/>
      <c r="K13" s="78"/>
      <c r="L13" s="78"/>
    </row>
    <row r="14" spans="1:12" ht="18.75">
      <c r="A14" s="78"/>
      <c r="B14" s="27">
        <v>511111</v>
      </c>
      <c r="C14" s="27" t="s">
        <v>1</v>
      </c>
      <c r="D14" s="29"/>
      <c r="E14" s="29"/>
      <c r="F14" s="29"/>
      <c r="G14" s="29"/>
      <c r="H14" s="29"/>
      <c r="I14" s="29"/>
      <c r="J14" s="78"/>
      <c r="K14" s="78"/>
      <c r="L14" s="78"/>
    </row>
    <row r="15" spans="1:12" ht="18.75">
      <c r="A15" s="78"/>
      <c r="B15" s="27">
        <v>511131</v>
      </c>
      <c r="C15" s="27" t="s">
        <v>21</v>
      </c>
      <c r="D15" s="29"/>
      <c r="E15" s="29"/>
      <c r="F15" s="29"/>
      <c r="G15" s="29"/>
      <c r="H15" s="29"/>
      <c r="I15" s="29"/>
      <c r="J15" s="78"/>
      <c r="K15" s="78"/>
      <c r="L15" s="78"/>
    </row>
    <row r="16" spans="1:12" ht="18.75">
      <c r="A16" s="78"/>
      <c r="B16" s="27">
        <v>511241</v>
      </c>
      <c r="C16" s="27" t="s">
        <v>35</v>
      </c>
      <c r="D16" s="29"/>
      <c r="E16" s="29"/>
      <c r="F16" s="29"/>
      <c r="G16" s="29"/>
      <c r="H16" s="29"/>
      <c r="I16" s="29"/>
      <c r="J16" s="78"/>
      <c r="K16" s="78"/>
      <c r="L16" s="78"/>
    </row>
    <row r="17" spans="1:12" ht="18.75">
      <c r="A17" s="78"/>
      <c r="B17" s="27"/>
      <c r="C17" s="27" t="s">
        <v>116</v>
      </c>
      <c r="D17" s="29"/>
      <c r="E17" s="29"/>
      <c r="F17" s="29"/>
      <c r="G17" s="29"/>
      <c r="H17" s="29"/>
      <c r="I17" s="29"/>
      <c r="J17" s="78"/>
      <c r="K17" s="78"/>
      <c r="L17" s="78"/>
    </row>
    <row r="18" spans="1:12" ht="18.75">
      <c r="A18" s="78"/>
      <c r="B18" s="27">
        <v>512191</v>
      </c>
      <c r="C18" s="27" t="s">
        <v>38</v>
      </c>
      <c r="D18" s="29"/>
      <c r="E18" s="29"/>
      <c r="F18" s="29"/>
      <c r="G18" s="29"/>
      <c r="H18" s="29"/>
      <c r="I18" s="29"/>
      <c r="J18" s="78"/>
      <c r="K18" s="78"/>
      <c r="L18" s="78"/>
    </row>
    <row r="19" spans="1:12" ht="18.75">
      <c r="A19" s="78"/>
      <c r="B19" s="27">
        <v>512191</v>
      </c>
      <c r="C19" s="27" t="s">
        <v>78</v>
      </c>
      <c r="D19" s="29"/>
      <c r="E19" s="29"/>
      <c r="F19" s="29"/>
      <c r="G19" s="29"/>
      <c r="H19" s="29"/>
      <c r="I19" s="29"/>
      <c r="J19" s="78"/>
      <c r="K19" s="78"/>
      <c r="L19" s="78"/>
    </row>
    <row r="20" spans="1:12" ht="18.75">
      <c r="A20" s="78"/>
      <c r="B20" s="27">
        <v>514191</v>
      </c>
      <c r="C20" s="27" t="s">
        <v>81</v>
      </c>
      <c r="D20" s="29"/>
      <c r="E20" s="29"/>
      <c r="F20" s="29"/>
      <c r="G20" s="29"/>
      <c r="H20" s="29"/>
      <c r="I20" s="29"/>
      <c r="J20" s="82"/>
      <c r="K20" s="78"/>
      <c r="L20" s="78"/>
    </row>
    <row r="21" spans="1:12" ht="18.75">
      <c r="A21" s="78"/>
      <c r="B21" s="27">
        <v>517121</v>
      </c>
      <c r="C21" s="27" t="s">
        <v>134</v>
      </c>
      <c r="D21" s="29"/>
      <c r="E21" s="29"/>
      <c r="F21" s="29"/>
      <c r="G21" s="29"/>
      <c r="H21" s="29"/>
      <c r="I21" s="29"/>
      <c r="J21" s="78"/>
      <c r="K21" s="78"/>
      <c r="L21" s="78"/>
    </row>
    <row r="22" spans="1:12" ht="18.75">
      <c r="A22" s="78"/>
      <c r="B22" s="27">
        <v>712171</v>
      </c>
      <c r="C22" s="27" t="s">
        <v>85</v>
      </c>
      <c r="D22" s="29"/>
      <c r="E22" s="29"/>
      <c r="F22" s="29"/>
      <c r="G22" s="29"/>
      <c r="H22" s="29"/>
      <c r="I22" s="29"/>
      <c r="J22" s="78"/>
      <c r="K22" s="78"/>
      <c r="L22" s="78"/>
    </row>
    <row r="23" spans="1:12" ht="18.75">
      <c r="A23" s="78"/>
      <c r="B23" s="27">
        <v>513191</v>
      </c>
      <c r="C23" s="27" t="s">
        <v>82</v>
      </c>
      <c r="D23" s="29"/>
      <c r="E23" s="29"/>
      <c r="F23" s="29"/>
      <c r="G23" s="29"/>
      <c r="H23" s="29"/>
      <c r="I23" s="29"/>
      <c r="J23" s="78"/>
      <c r="K23" s="78"/>
      <c r="L23" s="78"/>
    </row>
    <row r="24" spans="1:12" ht="18.75">
      <c r="A24" s="78"/>
      <c r="B24" s="27"/>
      <c r="C24" s="27" t="s">
        <v>97</v>
      </c>
      <c r="D24" s="29"/>
      <c r="E24" s="29"/>
      <c r="F24" s="29"/>
      <c r="G24" s="29"/>
      <c r="H24" s="29"/>
      <c r="I24" s="29"/>
      <c r="J24" s="78"/>
      <c r="K24" s="78"/>
      <c r="L24" s="78"/>
    </row>
    <row r="25" spans="1:12" ht="18.75">
      <c r="A25" s="78"/>
      <c r="B25" s="27">
        <v>513121</v>
      </c>
      <c r="C25" s="27" t="s">
        <v>37</v>
      </c>
      <c r="D25" s="29"/>
      <c r="E25" s="29"/>
      <c r="F25" s="29"/>
      <c r="G25" s="29"/>
      <c r="H25" s="29"/>
      <c r="I25" s="29"/>
      <c r="J25" s="83"/>
      <c r="K25" s="83"/>
      <c r="L25" s="83"/>
    </row>
    <row r="26" spans="1:12" ht="18.75">
      <c r="A26" s="78"/>
      <c r="B26" s="27">
        <v>513131</v>
      </c>
      <c r="C26" s="27" t="s">
        <v>32</v>
      </c>
      <c r="D26" s="29"/>
      <c r="E26" s="29"/>
      <c r="F26" s="29"/>
      <c r="G26" s="29"/>
      <c r="H26" s="29"/>
      <c r="I26" s="29"/>
      <c r="J26" s="83"/>
      <c r="K26" s="83"/>
      <c r="L26" s="83"/>
    </row>
    <row r="27" spans="1:12" ht="18.75">
      <c r="A27" s="78"/>
      <c r="B27" s="27">
        <v>513191</v>
      </c>
      <c r="C27" s="84" t="s">
        <v>22</v>
      </c>
      <c r="D27" s="29"/>
      <c r="E27" s="29"/>
      <c r="F27" s="29"/>
      <c r="G27" s="29"/>
      <c r="H27" s="29"/>
      <c r="I27" s="29"/>
      <c r="J27" s="85"/>
      <c r="K27" s="85"/>
      <c r="L27" s="85"/>
    </row>
    <row r="28" spans="1:12" ht="18.75">
      <c r="A28" s="78"/>
      <c r="B28" s="27"/>
      <c r="C28" s="27"/>
      <c r="D28" s="29"/>
      <c r="E28" s="29"/>
      <c r="F28" s="29"/>
      <c r="G28" s="29"/>
      <c r="H28" s="29"/>
      <c r="I28" s="29"/>
      <c r="J28" s="78"/>
      <c r="K28" s="78"/>
      <c r="L28" s="78"/>
    </row>
    <row r="29" spans="1:12" ht="18.75">
      <c r="A29" s="78"/>
      <c r="B29" s="27">
        <v>514131</v>
      </c>
      <c r="C29" s="27" t="s">
        <v>2</v>
      </c>
      <c r="D29" s="29"/>
      <c r="E29" s="29"/>
      <c r="F29" s="29"/>
      <c r="G29" s="29"/>
      <c r="H29" s="29"/>
      <c r="I29" s="29"/>
      <c r="J29" s="78"/>
      <c r="K29" s="78"/>
      <c r="L29" s="78"/>
    </row>
    <row r="30" spans="1:12" ht="18.75">
      <c r="A30" s="78"/>
      <c r="B30" s="27">
        <v>514141</v>
      </c>
      <c r="C30" s="27" t="s">
        <v>95</v>
      </c>
      <c r="D30" s="29"/>
      <c r="E30" s="29"/>
      <c r="F30" s="29"/>
      <c r="G30" s="29"/>
      <c r="H30" s="29"/>
      <c r="I30" s="29"/>
      <c r="J30" s="78"/>
      <c r="K30" s="78"/>
      <c r="L30" s="78"/>
    </row>
    <row r="31" spans="1:12" ht="18.75">
      <c r="A31" s="78"/>
      <c r="B31" s="27">
        <v>516115</v>
      </c>
      <c r="C31" s="27" t="s">
        <v>36</v>
      </c>
      <c r="D31" s="29"/>
      <c r="E31" s="29"/>
      <c r="F31" s="29"/>
      <c r="G31" s="29"/>
      <c r="H31" s="29"/>
      <c r="I31" s="29"/>
      <c r="J31" s="78"/>
      <c r="K31" s="78"/>
      <c r="L31" s="78"/>
    </row>
    <row r="32" spans="1:12" ht="18.75">
      <c r="A32" s="78"/>
      <c r="B32" s="27">
        <v>516125</v>
      </c>
      <c r="C32" s="27" t="s">
        <v>80</v>
      </c>
      <c r="D32" s="29"/>
      <c r="E32" s="29"/>
      <c r="F32" s="29"/>
      <c r="G32" s="29"/>
      <c r="H32" s="29"/>
      <c r="I32" s="29"/>
      <c r="J32" s="78"/>
      <c r="K32" s="78"/>
      <c r="L32" s="78"/>
    </row>
    <row r="33" spans="1:12" ht="18.75">
      <c r="A33" s="78"/>
      <c r="B33" s="27">
        <v>515151</v>
      </c>
      <c r="C33" s="27" t="s">
        <v>25</v>
      </c>
      <c r="D33" s="29"/>
      <c r="E33" s="29"/>
      <c r="F33" s="29"/>
      <c r="G33" s="29"/>
      <c r="H33" s="29"/>
      <c r="I33" s="29"/>
      <c r="J33" s="78"/>
      <c r="K33" s="78"/>
      <c r="L33" s="78"/>
    </row>
    <row r="34" spans="1:12" ht="18.75">
      <c r="A34" s="78"/>
      <c r="B34" s="27"/>
      <c r="C34" s="27"/>
      <c r="D34" s="29"/>
      <c r="E34" s="29"/>
      <c r="F34" s="29"/>
      <c r="G34" s="29"/>
      <c r="H34" s="29"/>
      <c r="I34" s="29"/>
      <c r="J34" s="78"/>
      <c r="K34" s="78"/>
      <c r="L34" s="78"/>
    </row>
    <row r="35" spans="1:12" ht="18.75">
      <c r="A35" s="78"/>
      <c r="B35" s="37">
        <v>51</v>
      </c>
      <c r="C35" s="37" t="s">
        <v>77</v>
      </c>
      <c r="D35" s="29">
        <f>SUM(D14:D34)</f>
        <v>0</v>
      </c>
      <c r="E35" s="29"/>
      <c r="F35" s="29"/>
      <c r="G35" s="29"/>
      <c r="H35" s="29"/>
      <c r="I35" s="29"/>
      <c r="J35" s="78"/>
      <c r="K35" s="78"/>
      <c r="L35" s="78"/>
    </row>
    <row r="36" spans="1:12" ht="18.75">
      <c r="A36" s="86"/>
      <c r="B36" s="37"/>
      <c r="C36" s="27" t="s">
        <v>33</v>
      </c>
      <c r="D36" s="29"/>
      <c r="E36" s="29"/>
      <c r="F36" s="29">
        <v>500</v>
      </c>
      <c r="G36" s="29"/>
      <c r="H36" s="29">
        <v>500</v>
      </c>
      <c r="I36" s="29">
        <v>500</v>
      </c>
      <c r="J36" s="78" t="s">
        <v>173</v>
      </c>
      <c r="K36" s="78"/>
      <c r="L36" s="86"/>
    </row>
    <row r="37" spans="1:12" ht="18.75">
      <c r="A37" s="86"/>
      <c r="B37" s="27">
        <v>52211</v>
      </c>
      <c r="C37" s="27" t="s">
        <v>96</v>
      </c>
      <c r="D37" s="29"/>
      <c r="E37" s="29"/>
      <c r="F37" s="29"/>
      <c r="G37" s="29"/>
      <c r="H37" s="29">
        <v>300</v>
      </c>
      <c r="I37" s="29">
        <v>300</v>
      </c>
      <c r="J37" s="78" t="s">
        <v>209</v>
      </c>
      <c r="K37" s="78"/>
      <c r="L37" s="86"/>
    </row>
    <row r="38" spans="1:12" ht="18.75">
      <c r="A38" s="86"/>
      <c r="B38" s="27">
        <v>522</v>
      </c>
      <c r="C38" s="27" t="s">
        <v>115</v>
      </c>
      <c r="D38" s="29">
        <v>3015</v>
      </c>
      <c r="E38" s="29">
        <v>3015</v>
      </c>
      <c r="F38" s="29">
        <v>3015</v>
      </c>
      <c r="G38" s="29"/>
      <c r="H38" s="29">
        <v>1796</v>
      </c>
      <c r="I38" s="29">
        <v>1796</v>
      </c>
      <c r="J38" s="78"/>
      <c r="K38" s="78" t="s">
        <v>201</v>
      </c>
      <c r="L38" s="86"/>
    </row>
    <row r="39" spans="1:12" ht="18.75">
      <c r="A39" s="78"/>
      <c r="B39" s="27">
        <v>52216</v>
      </c>
      <c r="C39" s="27" t="s">
        <v>29</v>
      </c>
      <c r="D39" s="29">
        <v>2380</v>
      </c>
      <c r="E39" s="29">
        <v>2400</v>
      </c>
      <c r="F39" s="29">
        <v>2400</v>
      </c>
      <c r="G39" s="29"/>
      <c r="H39" s="29">
        <v>3870</v>
      </c>
      <c r="I39" s="29">
        <v>3870</v>
      </c>
      <c r="J39" s="78">
        <f>(5*30000+1*105000+5*13500)*12</f>
        <v>3870000</v>
      </c>
      <c r="K39" s="78"/>
      <c r="L39" s="78"/>
    </row>
    <row r="40" spans="1:12" ht="18.75">
      <c r="A40" s="78"/>
      <c r="B40" s="27"/>
      <c r="C40" s="27" t="s">
        <v>204</v>
      </c>
      <c r="D40" s="29"/>
      <c r="E40" s="29"/>
      <c r="F40" s="29"/>
      <c r="G40" s="29"/>
      <c r="H40" s="29">
        <v>192</v>
      </c>
      <c r="I40" s="29">
        <v>192</v>
      </c>
      <c r="J40" s="78" t="s">
        <v>205</v>
      </c>
      <c r="K40" s="78"/>
      <c r="L40" s="78"/>
    </row>
    <row r="41" spans="1:12" ht="18.75">
      <c r="A41" s="86"/>
      <c r="B41" s="27"/>
      <c r="C41" s="37" t="s">
        <v>23</v>
      </c>
      <c r="D41" s="29">
        <f aca="true" t="shared" si="0" ref="D41:I41">SUM(D36:D40)</f>
        <v>5395</v>
      </c>
      <c r="E41" s="29">
        <f t="shared" si="0"/>
        <v>5415</v>
      </c>
      <c r="F41" s="29">
        <f t="shared" si="0"/>
        <v>5915</v>
      </c>
      <c r="G41" s="29">
        <f t="shared" si="0"/>
        <v>0</v>
      </c>
      <c r="H41" s="29">
        <f t="shared" si="0"/>
        <v>6658</v>
      </c>
      <c r="I41" s="29">
        <f t="shared" si="0"/>
        <v>6658</v>
      </c>
      <c r="J41" s="86"/>
      <c r="K41" s="86"/>
      <c r="L41" s="86"/>
    </row>
    <row r="42" spans="1:12" ht="18.75">
      <c r="A42" s="78"/>
      <c r="B42" s="37">
        <v>52</v>
      </c>
      <c r="C42" s="37" t="s">
        <v>31</v>
      </c>
      <c r="D42" s="29">
        <f aca="true" t="shared" si="1" ref="D42:I42">SUM(D41,D35)</f>
        <v>5395</v>
      </c>
      <c r="E42" s="29">
        <f t="shared" si="1"/>
        <v>5415</v>
      </c>
      <c r="F42" s="29">
        <f t="shared" si="1"/>
        <v>5915</v>
      </c>
      <c r="G42" s="29">
        <f t="shared" si="1"/>
        <v>0</v>
      </c>
      <c r="H42" s="29">
        <f t="shared" si="1"/>
        <v>6658</v>
      </c>
      <c r="I42" s="29">
        <f t="shared" si="1"/>
        <v>6658</v>
      </c>
      <c r="J42" s="78"/>
      <c r="K42" s="78"/>
      <c r="L42" s="78"/>
    </row>
    <row r="43" spans="1:12" ht="18.75">
      <c r="A43" s="78"/>
      <c r="B43" s="27"/>
      <c r="C43" s="29">
        <f>E42</f>
        <v>5415</v>
      </c>
      <c r="D43" s="29"/>
      <c r="E43" s="29"/>
      <c r="F43" s="29"/>
      <c r="G43" s="29"/>
      <c r="H43" s="29"/>
      <c r="I43" s="29"/>
      <c r="J43" s="78"/>
      <c r="K43" s="78"/>
      <c r="L43" s="78"/>
    </row>
    <row r="44" spans="1:12" ht="18.75">
      <c r="A44" s="78"/>
      <c r="B44" s="27">
        <v>53111</v>
      </c>
      <c r="C44" s="27" t="s">
        <v>155</v>
      </c>
      <c r="D44" s="29">
        <f>C43*0.27</f>
        <v>1462.0500000000002</v>
      </c>
      <c r="E44" s="29">
        <f>E42*27%</f>
        <v>1462.0500000000002</v>
      </c>
      <c r="F44" s="29">
        <f>F42*27%</f>
        <v>1597.0500000000002</v>
      </c>
      <c r="G44" s="29"/>
      <c r="H44" s="29">
        <f>J44*27%</f>
        <v>1797.66</v>
      </c>
      <c r="I44" s="29">
        <f>K44*27%</f>
        <v>1797.66</v>
      </c>
      <c r="J44" s="10">
        <f>H42</f>
        <v>6658</v>
      </c>
      <c r="K44" s="10">
        <f>I42</f>
        <v>6658</v>
      </c>
      <c r="L44" s="78"/>
    </row>
    <row r="45" spans="1:12" ht="18.75">
      <c r="A45" s="78"/>
      <c r="B45" s="37">
        <v>53</v>
      </c>
      <c r="C45" s="37" t="s">
        <v>3</v>
      </c>
      <c r="D45" s="29">
        <f>SUM(D43:D44)</f>
        <v>1462.0500000000002</v>
      </c>
      <c r="E45" s="29">
        <f>SUM(E43:E44)</f>
        <v>1462.0500000000002</v>
      </c>
      <c r="F45" s="29">
        <f>SUM(F44)</f>
        <v>1597.0500000000002</v>
      </c>
      <c r="G45" s="29"/>
      <c r="H45" s="29">
        <f>SUM(H44)</f>
        <v>1797.66</v>
      </c>
      <c r="I45" s="29">
        <f>SUM(I44)</f>
        <v>1797.66</v>
      </c>
      <c r="J45" s="78"/>
      <c r="K45" s="78"/>
      <c r="L45" s="78"/>
    </row>
    <row r="46" spans="1:12" ht="18.75">
      <c r="A46" s="78"/>
      <c r="B46" s="37"/>
      <c r="C46" s="27"/>
      <c r="D46" s="29"/>
      <c r="E46" s="29"/>
      <c r="F46" s="29"/>
      <c r="G46" s="29"/>
      <c r="H46" s="29"/>
      <c r="I46" s="29"/>
      <c r="J46" s="78"/>
      <c r="K46" s="78"/>
      <c r="L46" s="78"/>
    </row>
    <row r="47" spans="1:12" ht="18.75">
      <c r="A47" s="78"/>
      <c r="B47" s="27">
        <v>5431</v>
      </c>
      <c r="C47" s="80" t="s">
        <v>4</v>
      </c>
      <c r="D47" s="29">
        <v>700</v>
      </c>
      <c r="E47" s="29">
        <f>50-30</f>
        <v>20</v>
      </c>
      <c r="F47" s="29">
        <v>20</v>
      </c>
      <c r="G47" s="29"/>
      <c r="H47" s="29">
        <v>20</v>
      </c>
      <c r="I47" s="29">
        <v>20</v>
      </c>
      <c r="J47" s="78"/>
      <c r="K47" s="78"/>
      <c r="L47" s="78"/>
    </row>
    <row r="48" spans="1:12" ht="18.75">
      <c r="A48" s="78"/>
      <c r="B48" s="27">
        <v>54411</v>
      </c>
      <c r="C48" s="27" t="s">
        <v>106</v>
      </c>
      <c r="D48" s="29"/>
      <c r="E48" s="29">
        <f>50-20</f>
        <v>30</v>
      </c>
      <c r="F48" s="29"/>
      <c r="G48" s="29"/>
      <c r="H48" s="29"/>
      <c r="I48" s="29"/>
      <c r="J48" s="78"/>
      <c r="K48" s="78"/>
      <c r="L48" s="78"/>
    </row>
    <row r="49" spans="1:12" ht="18.75">
      <c r="A49" s="78"/>
      <c r="B49" s="27">
        <v>54412</v>
      </c>
      <c r="C49" s="27" t="s">
        <v>107</v>
      </c>
      <c r="D49" s="29"/>
      <c r="E49" s="29">
        <f>50-50</f>
        <v>0</v>
      </c>
      <c r="F49" s="29"/>
      <c r="G49" s="29"/>
      <c r="H49" s="29"/>
      <c r="I49" s="29"/>
      <c r="J49" s="78"/>
      <c r="K49" s="78"/>
      <c r="L49" s="78"/>
    </row>
    <row r="50" spans="1:12" ht="18.75">
      <c r="A50" s="78"/>
      <c r="B50" s="27">
        <v>54413</v>
      </c>
      <c r="C50" s="27" t="s">
        <v>71</v>
      </c>
      <c r="D50" s="29">
        <v>40</v>
      </c>
      <c r="E50" s="29">
        <f>50-40</f>
        <v>10</v>
      </c>
      <c r="F50" s="29"/>
      <c r="G50" s="29"/>
      <c r="H50" s="29"/>
      <c r="I50" s="29"/>
      <c r="J50" s="78"/>
      <c r="K50" s="78"/>
      <c r="L50" s="78"/>
    </row>
    <row r="51" spans="1:12" ht="18.75">
      <c r="A51" s="78"/>
      <c r="B51" s="27"/>
      <c r="C51" s="160" t="s">
        <v>219</v>
      </c>
      <c r="D51" s="29"/>
      <c r="E51" s="29"/>
      <c r="F51" s="29"/>
      <c r="G51" s="29"/>
      <c r="H51" s="29"/>
      <c r="I51" s="158">
        <v>236</v>
      </c>
      <c r="J51" s="78"/>
      <c r="K51" s="78" t="s">
        <v>224</v>
      </c>
      <c r="L51" s="78"/>
    </row>
    <row r="52" spans="1:12" ht="18.75">
      <c r="A52" s="78"/>
      <c r="B52" s="27">
        <v>54711</v>
      </c>
      <c r="C52" s="27" t="s">
        <v>55</v>
      </c>
      <c r="D52" s="29"/>
      <c r="E52" s="29"/>
      <c r="F52" s="29"/>
      <c r="G52" s="29"/>
      <c r="H52" s="29"/>
      <c r="I52" s="29"/>
      <c r="J52" s="78"/>
      <c r="K52" s="78"/>
      <c r="L52" s="78"/>
    </row>
    <row r="53" spans="1:12" ht="18.75">
      <c r="A53" s="86"/>
      <c r="B53" s="27">
        <v>54712</v>
      </c>
      <c r="C53" s="27" t="s">
        <v>65</v>
      </c>
      <c r="D53" s="29"/>
      <c r="E53" s="29">
        <f>100-100</f>
        <v>0</v>
      </c>
      <c r="F53" s="29"/>
      <c r="G53" s="29"/>
      <c r="H53" s="29"/>
      <c r="I53" s="29"/>
      <c r="J53" s="86"/>
      <c r="K53" s="86"/>
      <c r="L53" s="86"/>
    </row>
    <row r="54" spans="1:12" ht="18.75">
      <c r="A54" s="78"/>
      <c r="B54" s="27">
        <v>5481</v>
      </c>
      <c r="C54" s="27" t="s">
        <v>26</v>
      </c>
      <c r="D54" s="29"/>
      <c r="E54" s="29"/>
      <c r="F54" s="29"/>
      <c r="G54" s="29"/>
      <c r="H54" s="29"/>
      <c r="I54" s="29"/>
      <c r="J54" s="78"/>
      <c r="K54" s="78"/>
      <c r="L54" s="78"/>
    </row>
    <row r="55" spans="1:12" ht="18.75">
      <c r="A55" s="78"/>
      <c r="B55" s="27">
        <v>54913</v>
      </c>
      <c r="C55" s="27" t="s">
        <v>34</v>
      </c>
      <c r="D55" s="29"/>
      <c r="E55" s="29">
        <f>20-20</f>
        <v>0</v>
      </c>
      <c r="F55" s="29"/>
      <c r="G55" s="29"/>
      <c r="H55" s="29"/>
      <c r="I55" s="29"/>
      <c r="J55" s="78"/>
      <c r="K55" s="78"/>
      <c r="L55" s="78"/>
    </row>
    <row r="56" spans="1:12" ht="18.75">
      <c r="A56" s="78"/>
      <c r="B56" s="37">
        <v>54</v>
      </c>
      <c r="C56" s="37" t="s">
        <v>5</v>
      </c>
      <c r="D56" s="29">
        <f aca="true" t="shared" si="2" ref="D56:I56">SUM(D47:D55)</f>
        <v>740</v>
      </c>
      <c r="E56" s="29">
        <f t="shared" si="2"/>
        <v>60</v>
      </c>
      <c r="F56" s="29">
        <f t="shared" si="2"/>
        <v>20</v>
      </c>
      <c r="G56" s="29">
        <f t="shared" si="2"/>
        <v>0</v>
      </c>
      <c r="H56" s="29">
        <f t="shared" si="2"/>
        <v>20</v>
      </c>
      <c r="I56" s="29">
        <f t="shared" si="2"/>
        <v>256</v>
      </c>
      <c r="J56" s="78"/>
      <c r="K56" s="78"/>
      <c r="L56" s="78"/>
    </row>
    <row r="57" spans="1:12" ht="18.75">
      <c r="A57" s="78"/>
      <c r="B57" s="37"/>
      <c r="C57" s="27"/>
      <c r="D57" s="29"/>
      <c r="E57" s="29"/>
      <c r="F57" s="29"/>
      <c r="G57" s="29"/>
      <c r="H57" s="29"/>
      <c r="I57" s="29"/>
      <c r="J57" s="78"/>
      <c r="K57" s="78"/>
      <c r="L57" s="78"/>
    </row>
    <row r="58" spans="1:12" ht="18.75">
      <c r="A58" s="78"/>
      <c r="B58" s="27">
        <v>55121</v>
      </c>
      <c r="C58" s="27" t="s">
        <v>6</v>
      </c>
      <c r="D58" s="29">
        <v>400</v>
      </c>
      <c r="E58" s="29">
        <v>120</v>
      </c>
      <c r="F58" s="29">
        <v>150</v>
      </c>
      <c r="G58" s="29">
        <v>300</v>
      </c>
      <c r="H58" s="29">
        <v>340</v>
      </c>
      <c r="I58" s="29">
        <v>340</v>
      </c>
      <c r="J58" s="78"/>
      <c r="K58" s="78"/>
      <c r="L58" s="78"/>
    </row>
    <row r="59" spans="1:12" ht="18.75">
      <c r="A59" s="78"/>
      <c r="B59" s="27">
        <v>55122</v>
      </c>
      <c r="C59" s="27" t="s">
        <v>74</v>
      </c>
      <c r="D59" s="29"/>
      <c r="E59" s="29"/>
      <c r="F59" s="29"/>
      <c r="G59" s="29"/>
      <c r="H59" s="29"/>
      <c r="I59" s="29"/>
      <c r="J59" s="78"/>
      <c r="K59" s="78"/>
      <c r="L59" s="78"/>
    </row>
    <row r="60" spans="1:12" ht="18.75">
      <c r="A60" s="78"/>
      <c r="B60" s="277">
        <v>55129</v>
      </c>
      <c r="C60" s="278" t="s">
        <v>88</v>
      </c>
      <c r="D60" s="40"/>
      <c r="E60" s="280"/>
      <c r="F60" s="40"/>
      <c r="G60" s="40"/>
      <c r="H60" s="40"/>
      <c r="I60" s="40"/>
      <c r="J60" s="78"/>
      <c r="K60" s="78"/>
      <c r="L60" s="78"/>
    </row>
    <row r="61" spans="1:12" ht="15" customHeight="1">
      <c r="A61" s="78"/>
      <c r="B61" s="277"/>
      <c r="C61" s="279"/>
      <c r="D61" s="40"/>
      <c r="E61" s="281"/>
      <c r="F61" s="40"/>
      <c r="G61" s="40"/>
      <c r="H61" s="40"/>
      <c r="I61" s="40"/>
      <c r="J61" s="78"/>
      <c r="K61" s="78"/>
      <c r="L61" s="78"/>
    </row>
    <row r="62" spans="1:12" ht="18.75">
      <c r="A62" s="78"/>
      <c r="B62" s="27">
        <v>55213</v>
      </c>
      <c r="C62" s="27" t="s">
        <v>7</v>
      </c>
      <c r="D62" s="29"/>
      <c r="E62" s="29"/>
      <c r="F62" s="29"/>
      <c r="G62" s="29"/>
      <c r="H62" s="29"/>
      <c r="I62" s="29"/>
      <c r="J62" s="78"/>
      <c r="K62" s="78"/>
      <c r="L62" s="78"/>
    </row>
    <row r="63" spans="1:12" ht="18.75">
      <c r="A63" s="78"/>
      <c r="B63" s="27">
        <v>55214</v>
      </c>
      <c r="C63" s="27" t="s">
        <v>8</v>
      </c>
      <c r="D63" s="29"/>
      <c r="E63" s="29"/>
      <c r="F63" s="29"/>
      <c r="G63" s="29"/>
      <c r="H63" s="29"/>
      <c r="I63" s="29"/>
      <c r="J63" s="78"/>
      <c r="K63" s="78"/>
      <c r="L63" s="78"/>
    </row>
    <row r="64" spans="1:12" ht="18.75">
      <c r="A64" s="78"/>
      <c r="B64" s="27">
        <v>55215</v>
      </c>
      <c r="C64" s="27" t="s">
        <v>9</v>
      </c>
      <c r="D64" s="29"/>
      <c r="E64" s="29"/>
      <c r="F64" s="29"/>
      <c r="G64" s="29"/>
      <c r="H64" s="29"/>
      <c r="I64" s="29"/>
      <c r="J64" s="78"/>
      <c r="K64" s="78"/>
      <c r="L64" s="78"/>
    </row>
    <row r="65" spans="1:12" ht="18.75">
      <c r="A65" s="78"/>
      <c r="B65" s="27">
        <v>55217</v>
      </c>
      <c r="C65" s="27" t="s">
        <v>10</v>
      </c>
      <c r="D65" s="29"/>
      <c r="E65" s="29"/>
      <c r="F65" s="29"/>
      <c r="G65" s="29"/>
      <c r="H65" s="29"/>
      <c r="I65" s="29"/>
      <c r="J65" s="78"/>
      <c r="K65" s="78"/>
      <c r="L65" s="78"/>
    </row>
    <row r="66" spans="1:12" ht="18.75">
      <c r="A66" s="78"/>
      <c r="B66" s="27">
        <v>552181</v>
      </c>
      <c r="C66" s="27" t="s">
        <v>24</v>
      </c>
      <c r="D66" s="29"/>
      <c r="E66" s="29"/>
      <c r="F66" s="29"/>
      <c r="G66" s="29"/>
      <c r="H66" s="29"/>
      <c r="I66" s="29"/>
      <c r="J66" s="78"/>
      <c r="K66" s="78"/>
      <c r="L66" s="78"/>
    </row>
    <row r="67" spans="1:12" ht="18.75">
      <c r="A67" s="78"/>
      <c r="B67" s="27">
        <v>552182</v>
      </c>
      <c r="C67" s="27" t="s">
        <v>11</v>
      </c>
      <c r="D67" s="29">
        <v>250</v>
      </c>
      <c r="E67" s="29"/>
      <c r="F67" s="29"/>
      <c r="G67" s="29"/>
      <c r="H67" s="29"/>
      <c r="I67" s="29"/>
      <c r="J67" s="78"/>
      <c r="K67" s="78"/>
      <c r="L67" s="78"/>
    </row>
    <row r="68" spans="1:12" ht="18.75">
      <c r="A68" s="78"/>
      <c r="B68" s="27">
        <v>55219</v>
      </c>
      <c r="C68" s="27" t="s">
        <v>12</v>
      </c>
      <c r="D68" s="29"/>
      <c r="E68" s="29"/>
      <c r="F68" s="29"/>
      <c r="G68" s="29"/>
      <c r="H68" s="29"/>
      <c r="I68" s="29"/>
      <c r="J68" s="78"/>
      <c r="K68" s="78"/>
      <c r="L68" s="78"/>
    </row>
    <row r="69" spans="1:12" ht="18.75">
      <c r="A69" s="78"/>
      <c r="B69" s="27">
        <v>55219</v>
      </c>
      <c r="C69" s="27" t="s">
        <v>13</v>
      </c>
      <c r="D69" s="29">
        <v>300</v>
      </c>
      <c r="E69" s="29">
        <f>30-30</f>
        <v>0</v>
      </c>
      <c r="F69" s="29"/>
      <c r="G69" s="29"/>
      <c r="H69" s="29"/>
      <c r="I69" s="29"/>
      <c r="J69" s="78"/>
      <c r="K69" s="78"/>
      <c r="L69" s="78"/>
    </row>
    <row r="70" spans="1:12" ht="18.75">
      <c r="A70" s="86"/>
      <c r="B70" s="27"/>
      <c r="C70" s="27"/>
      <c r="D70" s="29"/>
      <c r="E70" s="29"/>
      <c r="F70" s="29"/>
      <c r="G70" s="29"/>
      <c r="H70" s="29"/>
      <c r="I70" s="29"/>
      <c r="J70" s="86"/>
      <c r="K70" s="86"/>
      <c r="L70" s="86"/>
    </row>
    <row r="71" spans="1:12" ht="63.75">
      <c r="A71" s="78"/>
      <c r="B71" s="27">
        <v>5531</v>
      </c>
      <c r="C71" s="87" t="s">
        <v>119</v>
      </c>
      <c r="D71" s="29">
        <v>2724</v>
      </c>
      <c r="E71" s="97">
        <f>1153-1153</f>
        <v>0</v>
      </c>
      <c r="F71" s="29">
        <v>350</v>
      </c>
      <c r="G71" s="29"/>
      <c r="H71" s="29">
        <v>200</v>
      </c>
      <c r="I71" s="158" t="s">
        <v>53</v>
      </c>
      <c r="J71" s="145" t="s">
        <v>225</v>
      </c>
      <c r="K71" s="275"/>
      <c r="L71" s="276"/>
    </row>
    <row r="72" spans="1:12" ht="18.75">
      <c r="A72" s="78"/>
      <c r="B72" s="37">
        <v>55</v>
      </c>
      <c r="C72" s="37" t="s">
        <v>14</v>
      </c>
      <c r="D72" s="29">
        <f aca="true" t="shared" si="3" ref="D72:I72">SUM(D57:D71)</f>
        <v>3674</v>
      </c>
      <c r="E72" s="29">
        <f t="shared" si="3"/>
        <v>120</v>
      </c>
      <c r="F72" s="29">
        <f t="shared" si="3"/>
        <v>500</v>
      </c>
      <c r="G72" s="29">
        <f t="shared" si="3"/>
        <v>300</v>
      </c>
      <c r="H72" s="29">
        <f t="shared" si="3"/>
        <v>540</v>
      </c>
      <c r="I72" s="29">
        <f t="shared" si="3"/>
        <v>340</v>
      </c>
      <c r="J72" s="78"/>
      <c r="K72" s="78"/>
      <c r="L72" s="78"/>
    </row>
    <row r="73" spans="1:12" ht="18.75">
      <c r="A73" s="78"/>
      <c r="B73" s="37"/>
      <c r="C73" s="27"/>
      <c r="D73" s="29"/>
      <c r="E73" s="29"/>
      <c r="F73" s="29"/>
      <c r="G73" s="29"/>
      <c r="H73" s="29"/>
      <c r="I73" s="29"/>
      <c r="J73" s="78"/>
      <c r="K73" s="78"/>
      <c r="L73" s="78"/>
    </row>
    <row r="74" spans="1:12" ht="18.75">
      <c r="A74" s="78"/>
      <c r="B74" s="27">
        <v>56111</v>
      </c>
      <c r="C74" s="27" t="s">
        <v>15</v>
      </c>
      <c r="D74" s="88">
        <f>(D56+D72+D76)*27%</f>
        <v>1245.78</v>
      </c>
      <c r="E74" s="88">
        <f>(E56+E72+E76)*27%</f>
        <v>102.60000000000001</v>
      </c>
      <c r="F74" s="137">
        <f>(F56+F72+F76)*27%</f>
        <v>194.4</v>
      </c>
      <c r="G74" s="137"/>
      <c r="H74" s="137">
        <f>J74*27%</f>
        <v>199.8</v>
      </c>
      <c r="I74" s="137">
        <f>K74*27%</f>
        <v>214.92000000000002</v>
      </c>
      <c r="J74" s="10">
        <f>H72+H76</f>
        <v>740</v>
      </c>
      <c r="K74" s="10">
        <f>I72+I76+I56</f>
        <v>796</v>
      </c>
      <c r="L74" s="78"/>
    </row>
    <row r="75" spans="1:12" ht="18.75">
      <c r="A75" s="86"/>
      <c r="B75" s="27">
        <v>56211</v>
      </c>
      <c r="C75" s="27" t="s">
        <v>16</v>
      </c>
      <c r="D75" s="38">
        <v>50</v>
      </c>
      <c r="E75" s="29">
        <v>400</v>
      </c>
      <c r="F75" s="38">
        <v>400</v>
      </c>
      <c r="G75" s="38"/>
      <c r="H75" s="38"/>
      <c r="I75" s="38"/>
      <c r="J75" s="86"/>
      <c r="K75" s="86"/>
      <c r="L75" s="86"/>
    </row>
    <row r="76" spans="1:12" ht="18.75">
      <c r="A76" s="78"/>
      <c r="B76" s="27">
        <v>56213</v>
      </c>
      <c r="C76" s="27" t="s">
        <v>17</v>
      </c>
      <c r="D76" s="38">
        <v>200</v>
      </c>
      <c r="E76" s="29">
        <v>200</v>
      </c>
      <c r="F76" s="38">
        <v>200</v>
      </c>
      <c r="G76" s="38"/>
      <c r="H76" s="38">
        <v>200</v>
      </c>
      <c r="I76" s="38">
        <v>200</v>
      </c>
      <c r="J76" s="78"/>
      <c r="K76" s="78"/>
      <c r="L76" s="78"/>
    </row>
    <row r="77" spans="1:12" ht="18.75">
      <c r="A77" s="78"/>
      <c r="B77" s="37">
        <v>56</v>
      </c>
      <c r="C77" s="37" t="s">
        <v>18</v>
      </c>
      <c r="D77" s="29">
        <f aca="true" t="shared" si="4" ref="D77:I77">SUM(D74:D76)</f>
        <v>1495.78</v>
      </c>
      <c r="E77" s="29">
        <f t="shared" si="4"/>
        <v>702.6</v>
      </c>
      <c r="F77" s="29">
        <f t="shared" si="4"/>
        <v>794.4</v>
      </c>
      <c r="G77" s="29">
        <f t="shared" si="4"/>
        <v>0</v>
      </c>
      <c r="H77" s="29">
        <f t="shared" si="4"/>
        <v>399.8</v>
      </c>
      <c r="I77" s="29">
        <f t="shared" si="4"/>
        <v>414.92</v>
      </c>
      <c r="J77" s="78"/>
      <c r="K77" s="78"/>
      <c r="L77" s="78"/>
    </row>
    <row r="78" spans="1:12" ht="18.75">
      <c r="A78" s="78"/>
      <c r="B78" s="37"/>
      <c r="C78" s="27"/>
      <c r="D78" s="29"/>
      <c r="E78" s="29"/>
      <c r="F78" s="29"/>
      <c r="G78" s="29"/>
      <c r="H78" s="29"/>
      <c r="I78" s="29"/>
      <c r="J78" s="78"/>
      <c r="K78" s="78"/>
      <c r="L78" s="78"/>
    </row>
    <row r="79" spans="1:12" ht="18.75">
      <c r="A79" s="78"/>
      <c r="B79" s="89">
        <v>57213</v>
      </c>
      <c r="C79" s="89" t="s">
        <v>118</v>
      </c>
      <c r="D79" s="90"/>
      <c r="E79" s="90"/>
      <c r="F79" s="90"/>
      <c r="G79" s="90"/>
      <c r="H79" s="90"/>
      <c r="I79" s="90"/>
      <c r="J79" s="78"/>
      <c r="K79" s="78"/>
      <c r="L79" s="78"/>
    </row>
    <row r="80" spans="1:12" ht="18.75">
      <c r="A80" s="78"/>
      <c r="B80" s="27"/>
      <c r="C80" s="27" t="s">
        <v>117</v>
      </c>
      <c r="D80" s="29"/>
      <c r="E80" s="29"/>
      <c r="F80" s="29"/>
      <c r="G80" s="29"/>
      <c r="H80" s="29"/>
      <c r="I80" s="29"/>
      <c r="J80" s="78"/>
      <c r="K80" s="78"/>
      <c r="L80" s="78"/>
    </row>
    <row r="81" spans="1:12" ht="18.75">
      <c r="A81" s="91"/>
      <c r="B81" s="27">
        <v>572191</v>
      </c>
      <c r="C81" s="27" t="s">
        <v>19</v>
      </c>
      <c r="D81" s="29"/>
      <c r="E81" s="29">
        <v>1400</v>
      </c>
      <c r="F81" s="29">
        <v>1400</v>
      </c>
      <c r="G81" s="29"/>
      <c r="H81" s="29">
        <v>1900</v>
      </c>
      <c r="I81" s="29">
        <v>1900</v>
      </c>
      <c r="J81" s="91"/>
      <c r="K81" s="91"/>
      <c r="L81" s="91"/>
    </row>
    <row r="82" spans="1:12" ht="18.75">
      <c r="A82" s="86"/>
      <c r="B82" s="27">
        <v>572192</v>
      </c>
      <c r="C82" s="27" t="s">
        <v>213</v>
      </c>
      <c r="D82" s="29">
        <v>250</v>
      </c>
      <c r="E82" s="29">
        <f>300-300</f>
        <v>0</v>
      </c>
      <c r="F82" s="29"/>
      <c r="G82" s="29"/>
      <c r="H82" s="29">
        <v>632</v>
      </c>
      <c r="I82" s="29">
        <v>632</v>
      </c>
      <c r="J82" s="86"/>
      <c r="K82" s="86"/>
      <c r="L82" s="86"/>
    </row>
    <row r="83" spans="1:12" ht="18.75">
      <c r="A83" s="86"/>
      <c r="B83" s="27"/>
      <c r="C83" s="27"/>
      <c r="D83" s="29"/>
      <c r="E83" s="29"/>
      <c r="F83" s="29"/>
      <c r="G83" s="29"/>
      <c r="H83" s="29"/>
      <c r="I83" s="158">
        <v>60</v>
      </c>
      <c r="J83" s="159" t="s">
        <v>223</v>
      </c>
      <c r="K83" s="86"/>
      <c r="L83" s="86"/>
    </row>
    <row r="84" spans="1:12" ht="18.75">
      <c r="A84" s="2"/>
      <c r="B84" s="26"/>
      <c r="C84" s="37" t="s">
        <v>20</v>
      </c>
      <c r="D84" s="32">
        <f>SUM(D79:D82)</f>
        <v>250</v>
      </c>
      <c r="E84" s="32">
        <f>SUM(E79:E82)</f>
        <v>1400</v>
      </c>
      <c r="F84" s="32">
        <f>SUM(F79:F82)</f>
        <v>1400</v>
      </c>
      <c r="G84" s="32">
        <f>SUM(G79:G82)</f>
        <v>0</v>
      </c>
      <c r="H84" s="32">
        <f>SUM(H79:H82)</f>
        <v>2532</v>
      </c>
      <c r="I84" s="32">
        <f>SUM(I79:I83)</f>
        <v>2592</v>
      </c>
      <c r="J84" s="2"/>
      <c r="K84" s="2"/>
      <c r="L84" s="2"/>
    </row>
    <row r="85" spans="1:12" ht="18.75">
      <c r="A85" s="15"/>
      <c r="B85" s="28">
        <v>57</v>
      </c>
      <c r="C85" s="28" t="s">
        <v>27</v>
      </c>
      <c r="D85" s="32">
        <f>SUM(D84,D77,D72,D56,)</f>
        <v>6159.78</v>
      </c>
      <c r="E85" s="32">
        <f>SUM(E84,E77,E72,E56,)</f>
        <v>2282.6</v>
      </c>
      <c r="F85" s="32">
        <f>SUM(F84,F77,F72,F56,)</f>
        <v>2714.4</v>
      </c>
      <c r="G85" s="32">
        <f>SUM(G84,G77,G72,G56,)</f>
        <v>300</v>
      </c>
      <c r="H85" s="32">
        <f>SUM(H84,H77,H72,H56,)</f>
        <v>3491.8</v>
      </c>
      <c r="I85" s="32">
        <f>SUM(I84,I77,I72,I56)</f>
        <v>3602.92</v>
      </c>
      <c r="J85" s="15"/>
      <c r="K85" s="15"/>
      <c r="L85" s="15"/>
    </row>
    <row r="86" spans="1:12" ht="18.75">
      <c r="A86" s="15"/>
      <c r="B86" s="28"/>
      <c r="C86" s="28"/>
      <c r="D86" s="32"/>
      <c r="E86" s="32"/>
      <c r="F86" s="32"/>
      <c r="G86" s="32"/>
      <c r="H86" s="32"/>
      <c r="I86" s="32"/>
      <c r="J86" s="15"/>
      <c r="K86" s="15"/>
      <c r="L86" s="15"/>
    </row>
    <row r="87" spans="1:12" ht="18.75">
      <c r="A87" s="15"/>
      <c r="B87" s="28"/>
      <c r="C87" s="28" t="s">
        <v>30</v>
      </c>
      <c r="D87" s="32">
        <f>SUM(D85,D45,D42)</f>
        <v>13016.83</v>
      </c>
      <c r="E87" s="32">
        <f>SUM(E85,E45,E42)</f>
        <v>9159.65</v>
      </c>
      <c r="F87" s="32">
        <f>SUM(F85,F45,F42)</f>
        <v>10226.45</v>
      </c>
      <c r="G87" s="32">
        <f>SUM(G85,G45,G42)</f>
        <v>300</v>
      </c>
      <c r="H87" s="32">
        <f>SUM(H85,H45,H42+H8)</f>
        <v>35947.46</v>
      </c>
      <c r="I87" s="32">
        <f>SUM(I85,I45,I42+I11)</f>
        <v>38635.58</v>
      </c>
      <c r="J87" s="15"/>
      <c r="K87" s="15"/>
      <c r="L87" s="15"/>
    </row>
    <row r="88" spans="1:12" ht="18.75">
      <c r="A88" s="15"/>
      <c r="B88" s="28"/>
      <c r="C88" s="28"/>
      <c r="D88" s="32"/>
      <c r="E88" s="32"/>
      <c r="F88" s="32"/>
      <c r="G88" s="32"/>
      <c r="H88" s="32"/>
      <c r="I88" s="32"/>
      <c r="J88" s="15"/>
      <c r="K88" s="15"/>
      <c r="L88" s="15"/>
    </row>
    <row r="89" spans="1:12" ht="19.5" thickBot="1">
      <c r="A89" s="15"/>
      <c r="B89" s="4"/>
      <c r="C89" s="4" t="s">
        <v>0</v>
      </c>
      <c r="D89" s="30">
        <f>SUM(D87,D8)</f>
        <v>13016.83</v>
      </c>
      <c r="E89" s="30">
        <f>SUM(E87,E8)</f>
        <v>9159.65</v>
      </c>
      <c r="F89" s="32">
        <f>SUM(F87,F8,F10)</f>
        <v>32744.45</v>
      </c>
      <c r="G89" s="32">
        <f>SUM(G87,G8,G10)</f>
        <v>300</v>
      </c>
      <c r="H89" s="32">
        <f>H87+H5</f>
        <v>38487.46</v>
      </c>
      <c r="I89" s="32">
        <f>I87+I5</f>
        <v>41175.58</v>
      </c>
      <c r="J89" s="15"/>
      <c r="K89" s="15"/>
      <c r="L89" s="15"/>
    </row>
    <row r="90" spans="1:12" ht="19.5" thickTop="1">
      <c r="A90" s="78"/>
      <c r="B90" s="92"/>
      <c r="C90" s="93"/>
      <c r="D90" s="10"/>
      <c r="E90" s="16"/>
      <c r="F90" s="16"/>
      <c r="G90" s="16"/>
      <c r="H90" s="16"/>
      <c r="I90" s="16"/>
      <c r="J90" s="78"/>
      <c r="K90" s="78"/>
      <c r="L90" s="78"/>
    </row>
  </sheetData>
  <sheetProtection/>
  <mergeCells count="4">
    <mergeCell ref="K71:L71"/>
    <mergeCell ref="B60:B61"/>
    <mergeCell ref="C60:C61"/>
    <mergeCell ref="E60:E61"/>
  </mergeCells>
  <printOptions/>
  <pageMargins left="0.7" right="0.7" top="0.75" bottom="0.75" header="0.3" footer="0.3"/>
  <pageSetup horizontalDpi="300" verticalDpi="300" orientation="portrait" paperSize="9" scale="55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131"/>
  <sheetViews>
    <sheetView view="pageBreakPreview" zoomScale="60" zoomScalePageLayoutView="0" workbookViewId="0" topLeftCell="A1">
      <selection activeCell="B3" sqref="B3"/>
    </sheetView>
  </sheetViews>
  <sheetFormatPr defaultColWidth="8.66015625" defaultRowHeight="18"/>
  <cols>
    <col min="2" max="2" width="37.66015625" style="0" customWidth="1"/>
    <col min="6" max="6" width="8.91015625" style="238" customWidth="1"/>
    <col min="8" max="8" width="10.75" style="0" customWidth="1"/>
  </cols>
  <sheetData>
    <row r="1" spans="1:6" ht="18.75">
      <c r="A1" s="171"/>
      <c r="B1" s="199"/>
      <c r="C1" s="172"/>
      <c r="D1" s="172"/>
      <c r="E1" s="199"/>
      <c r="F1" s="229"/>
    </row>
    <row r="2" spans="1:6" ht="18.75">
      <c r="A2" s="173"/>
      <c r="B2" s="200" t="s">
        <v>288</v>
      </c>
      <c r="C2" s="174"/>
      <c r="D2" s="174"/>
      <c r="E2" s="200"/>
      <c r="F2" s="230"/>
    </row>
    <row r="3" spans="1:6" ht="18.75">
      <c r="A3" s="173">
        <v>841112</v>
      </c>
      <c r="B3" s="200" t="s">
        <v>438</v>
      </c>
      <c r="C3" s="174" t="s">
        <v>182</v>
      </c>
      <c r="D3" s="174" t="s">
        <v>289</v>
      </c>
      <c r="E3" s="200">
        <v>2016</v>
      </c>
      <c r="F3" s="230"/>
    </row>
    <row r="4" spans="1:6" ht="18.75">
      <c r="A4" s="246" t="s">
        <v>439</v>
      </c>
      <c r="B4" s="265"/>
      <c r="C4" s="266"/>
      <c r="D4" s="266"/>
      <c r="E4" s="265"/>
      <c r="F4" s="230"/>
    </row>
    <row r="5" spans="1:6" ht="18.75">
      <c r="A5" s="267" t="s">
        <v>230</v>
      </c>
      <c r="B5" s="268" t="s">
        <v>231</v>
      </c>
      <c r="C5" s="267"/>
      <c r="D5" s="267"/>
      <c r="E5" s="268"/>
      <c r="F5" s="231"/>
    </row>
    <row r="6" spans="1:6" ht="21" customHeight="1">
      <c r="A6" s="268" t="s">
        <v>290</v>
      </c>
      <c r="B6" s="249" t="s">
        <v>232</v>
      </c>
      <c r="C6" s="248"/>
      <c r="D6" s="248"/>
      <c r="E6" s="249"/>
      <c r="F6" s="232"/>
    </row>
    <row r="7" spans="1:6" ht="18.75" customHeight="1">
      <c r="A7" s="268" t="s">
        <v>291</v>
      </c>
      <c r="B7" s="249" t="s">
        <v>233</v>
      </c>
      <c r="C7" s="248"/>
      <c r="D7" s="248"/>
      <c r="E7" s="249"/>
      <c r="F7" s="232"/>
    </row>
    <row r="8" spans="1:6" ht="24.75" customHeight="1">
      <c r="A8" s="268" t="s">
        <v>292</v>
      </c>
      <c r="B8" s="249" t="s">
        <v>234</v>
      </c>
      <c r="C8" s="248"/>
      <c r="D8" s="248"/>
      <c r="E8" s="249"/>
      <c r="F8" s="232"/>
    </row>
    <row r="9" spans="1:6" ht="18.75" customHeight="1">
      <c r="A9" s="268" t="s">
        <v>293</v>
      </c>
      <c r="B9" s="249" t="s">
        <v>235</v>
      </c>
      <c r="C9" s="248"/>
      <c r="D9" s="248"/>
      <c r="E9" s="249"/>
      <c r="F9" s="232"/>
    </row>
    <row r="10" spans="1:6" ht="21" customHeight="1">
      <c r="A10" s="268" t="s">
        <v>294</v>
      </c>
      <c r="B10" s="249" t="s">
        <v>236</v>
      </c>
      <c r="C10" s="248"/>
      <c r="D10" s="248"/>
      <c r="E10" s="249"/>
      <c r="F10" s="232"/>
    </row>
    <row r="11" spans="1:6" ht="21" customHeight="1">
      <c r="A11" s="268" t="s">
        <v>295</v>
      </c>
      <c r="B11" s="249" t="s">
        <v>37</v>
      </c>
      <c r="C11" s="248"/>
      <c r="D11" s="248"/>
      <c r="E11" s="249"/>
      <c r="F11" s="232"/>
    </row>
    <row r="12" spans="1:6" ht="21" customHeight="1">
      <c r="A12" s="268" t="s">
        <v>296</v>
      </c>
      <c r="B12" s="249" t="s">
        <v>237</v>
      </c>
      <c r="C12" s="248"/>
      <c r="D12" s="248"/>
      <c r="E12" s="249"/>
      <c r="F12" s="232"/>
    </row>
    <row r="13" spans="1:6" ht="22.5" customHeight="1">
      <c r="A13" s="268" t="s">
        <v>297</v>
      </c>
      <c r="B13" s="249" t="s">
        <v>2</v>
      </c>
      <c r="C13" s="248"/>
      <c r="D13" s="248"/>
      <c r="E13" s="249"/>
      <c r="F13" s="232"/>
    </row>
    <row r="14" spans="1:6" ht="20.25" customHeight="1">
      <c r="A14" s="268" t="s">
        <v>298</v>
      </c>
      <c r="B14" s="249" t="s">
        <v>238</v>
      </c>
      <c r="C14" s="248"/>
      <c r="D14" s="248"/>
      <c r="E14" s="249"/>
      <c r="F14" s="232"/>
    </row>
    <row r="15" spans="1:6" ht="18" customHeight="1">
      <c r="A15" s="268" t="s">
        <v>299</v>
      </c>
      <c r="B15" s="249" t="s">
        <v>239</v>
      </c>
      <c r="C15" s="248"/>
      <c r="D15" s="248"/>
      <c r="E15" s="249"/>
      <c r="F15" s="232"/>
    </row>
    <row r="16" spans="1:9" ht="18.75" customHeight="1">
      <c r="A16" s="268" t="s">
        <v>300</v>
      </c>
      <c r="B16" s="249" t="s">
        <v>240</v>
      </c>
      <c r="C16" s="248"/>
      <c r="D16" s="248"/>
      <c r="E16" s="249"/>
      <c r="F16" s="232"/>
      <c r="G16" s="226" t="s">
        <v>454</v>
      </c>
      <c r="H16" s="226" t="s">
        <v>455</v>
      </c>
      <c r="I16" s="226">
        <v>1794000</v>
      </c>
    </row>
    <row r="17" spans="1:9" ht="20.25" customHeight="1">
      <c r="A17" s="268" t="s">
        <v>301</v>
      </c>
      <c r="B17" s="249" t="s">
        <v>241</v>
      </c>
      <c r="C17" s="248"/>
      <c r="D17" s="248"/>
      <c r="E17" s="249"/>
      <c r="F17" s="232"/>
      <c r="G17" s="226" t="s">
        <v>456</v>
      </c>
      <c r="H17" s="226" t="s">
        <v>457</v>
      </c>
      <c r="I17" s="226">
        <v>1435920</v>
      </c>
    </row>
    <row r="18" spans="1:9" ht="18.75" customHeight="1">
      <c r="A18" s="269"/>
      <c r="B18" s="247" t="s">
        <v>305</v>
      </c>
      <c r="C18" s="246">
        <f>SUM(C6:C17)</f>
        <v>0</v>
      </c>
      <c r="D18" s="246">
        <f>SUM(D6:D17)</f>
        <v>0</v>
      </c>
      <c r="E18" s="247">
        <f>SUM(E6:E17)</f>
        <v>0</v>
      </c>
      <c r="F18" s="233"/>
      <c r="G18" s="226" t="s">
        <v>456</v>
      </c>
      <c r="H18" s="226" t="s">
        <v>458</v>
      </c>
      <c r="I18" s="226">
        <v>215388</v>
      </c>
    </row>
    <row r="19" spans="1:9" ht="18.75" customHeight="1">
      <c r="A19" s="268" t="s">
        <v>302</v>
      </c>
      <c r="B19" s="249" t="s">
        <v>242</v>
      </c>
      <c r="C19" s="248">
        <v>5858</v>
      </c>
      <c r="D19" s="248"/>
      <c r="E19" s="249">
        <v>6056</v>
      </c>
      <c r="F19" s="232"/>
      <c r="G19" s="226" t="s">
        <v>459</v>
      </c>
      <c r="H19" s="226" t="s">
        <v>460</v>
      </c>
      <c r="I19" s="226">
        <v>1800000</v>
      </c>
    </row>
    <row r="20" spans="1:9" ht="24.75" customHeight="1">
      <c r="A20" s="268" t="s">
        <v>303</v>
      </c>
      <c r="B20" s="249" t="s">
        <v>243</v>
      </c>
      <c r="C20" s="248"/>
      <c r="D20" s="248"/>
      <c r="E20" s="249"/>
      <c r="F20" s="232"/>
      <c r="G20" s="226" t="s">
        <v>461</v>
      </c>
      <c r="H20" s="226" t="s">
        <v>462</v>
      </c>
      <c r="I20" s="226">
        <v>810000</v>
      </c>
    </row>
    <row r="21" spans="1:9" ht="20.25" customHeight="1">
      <c r="A21" s="268" t="s">
        <v>306</v>
      </c>
      <c r="B21" s="249" t="s">
        <v>17</v>
      </c>
      <c r="C21" s="248">
        <v>200</v>
      </c>
      <c r="D21" s="248">
        <v>45</v>
      </c>
      <c r="E21" s="249"/>
      <c r="F21" s="232"/>
      <c r="G21" s="226"/>
      <c r="H21" s="226"/>
      <c r="I21" s="226">
        <f>SUM(I16:I20)</f>
        <v>6055308</v>
      </c>
    </row>
    <row r="22" spans="1:9" ht="17.25" customHeight="1">
      <c r="A22" s="268" t="s">
        <v>304</v>
      </c>
      <c r="B22" s="249" t="s">
        <v>244</v>
      </c>
      <c r="C22" s="248">
        <v>800</v>
      </c>
      <c r="D22" s="248"/>
      <c r="E22" s="249">
        <v>1100</v>
      </c>
      <c r="F22" s="232"/>
      <c r="G22" s="226" t="s">
        <v>487</v>
      </c>
      <c r="H22" s="226"/>
      <c r="I22" s="226"/>
    </row>
    <row r="23" spans="1:6" ht="18.75" customHeight="1">
      <c r="A23" s="269"/>
      <c r="B23" s="247" t="s">
        <v>307</v>
      </c>
      <c r="C23" s="246">
        <f>SUM(C19:C22)</f>
        <v>6858</v>
      </c>
      <c r="D23" s="246">
        <f>SUM(D19:D22)</f>
        <v>45</v>
      </c>
      <c r="E23" s="247">
        <f>SUM(E19:E22)</f>
        <v>7156</v>
      </c>
      <c r="F23" s="233"/>
    </row>
    <row r="24" spans="1:6" ht="18.75" customHeight="1">
      <c r="A24" s="269"/>
      <c r="B24" s="247" t="s">
        <v>308</v>
      </c>
      <c r="C24" s="246">
        <f>C23+C18</f>
        <v>6858</v>
      </c>
      <c r="D24" s="246">
        <f>D23+D18</f>
        <v>45</v>
      </c>
      <c r="E24" s="247">
        <f>E23+E18</f>
        <v>7156</v>
      </c>
      <c r="F24" s="233"/>
    </row>
    <row r="25" spans="1:6" ht="18.75" customHeight="1">
      <c r="A25" s="268" t="s">
        <v>319</v>
      </c>
      <c r="B25" s="251" t="s">
        <v>309</v>
      </c>
      <c r="C25" s="250">
        <v>1798</v>
      </c>
      <c r="D25" s="250"/>
      <c r="E25" s="251">
        <v>1933</v>
      </c>
      <c r="F25" s="232">
        <f>E24*27%</f>
        <v>1932.1200000000001</v>
      </c>
    </row>
    <row r="26" spans="1:6" ht="18.75" customHeight="1">
      <c r="A26" s="268" t="s">
        <v>321</v>
      </c>
      <c r="B26" s="251" t="s">
        <v>310</v>
      </c>
      <c r="C26" s="250"/>
      <c r="D26" s="250"/>
      <c r="E26" s="251"/>
      <c r="F26" s="232"/>
    </row>
    <row r="27" spans="1:6" ht="18" customHeight="1">
      <c r="A27" s="268" t="s">
        <v>320</v>
      </c>
      <c r="B27" s="251" t="s">
        <v>311</v>
      </c>
      <c r="C27" s="250"/>
      <c r="D27" s="250"/>
      <c r="E27" s="251"/>
      <c r="F27" s="232"/>
    </row>
    <row r="28" spans="1:6" ht="18.75" customHeight="1">
      <c r="A28" s="270">
        <v>5215</v>
      </c>
      <c r="B28" s="251" t="s">
        <v>312</v>
      </c>
      <c r="C28" s="250"/>
      <c r="D28" s="250"/>
      <c r="E28" s="251"/>
      <c r="F28" s="232"/>
    </row>
    <row r="29" spans="1:6" ht="18.75" customHeight="1">
      <c r="A29" s="270">
        <v>5216</v>
      </c>
      <c r="B29" s="251" t="s">
        <v>313</v>
      </c>
      <c r="C29" s="250"/>
      <c r="D29" s="250"/>
      <c r="E29" s="251"/>
      <c r="F29" s="232"/>
    </row>
    <row r="30" spans="1:6" ht="16.5" customHeight="1">
      <c r="A30" s="268" t="s">
        <v>322</v>
      </c>
      <c r="B30" s="251" t="s">
        <v>314</v>
      </c>
      <c r="C30" s="250"/>
      <c r="D30" s="250"/>
      <c r="E30" s="251"/>
      <c r="F30" s="232"/>
    </row>
    <row r="31" spans="1:6" ht="28.5" customHeight="1">
      <c r="A31" s="269"/>
      <c r="B31" s="247" t="s">
        <v>434</v>
      </c>
      <c r="C31" s="241">
        <f>SUM(C25:C30)</f>
        <v>1798</v>
      </c>
      <c r="D31" s="241">
        <f>SUM(D25:D30)</f>
        <v>0</v>
      </c>
      <c r="E31" s="244">
        <f>SUM(E25:E30)</f>
        <v>1933</v>
      </c>
      <c r="F31" s="233"/>
    </row>
    <row r="32" spans="1:7" ht="19.5" customHeight="1">
      <c r="A32" s="268" t="s">
        <v>323</v>
      </c>
      <c r="B32" s="249" t="s">
        <v>246</v>
      </c>
      <c r="C32" s="248">
        <v>20</v>
      </c>
      <c r="D32" s="248">
        <v>23</v>
      </c>
      <c r="E32" s="249">
        <v>20</v>
      </c>
      <c r="F32" s="232"/>
      <c r="G32" t="s">
        <v>451</v>
      </c>
    </row>
    <row r="33" spans="1:7" ht="20.25" customHeight="1">
      <c r="A33" s="268" t="s">
        <v>324</v>
      </c>
      <c r="B33" s="249" t="s">
        <v>247</v>
      </c>
      <c r="C33" s="248">
        <v>236</v>
      </c>
      <c r="D33" s="248">
        <v>120</v>
      </c>
      <c r="E33" s="249">
        <v>240</v>
      </c>
      <c r="F33" s="232"/>
      <c r="G33" t="s">
        <v>452</v>
      </c>
    </row>
    <row r="34" spans="1:6" ht="18.75" customHeight="1">
      <c r="A34" s="269"/>
      <c r="B34" s="247" t="s">
        <v>315</v>
      </c>
      <c r="C34" s="246">
        <f>SUM(C32:C33)</f>
        <v>256</v>
      </c>
      <c r="D34" s="246">
        <f>SUM(D32:D33)</f>
        <v>143</v>
      </c>
      <c r="E34" s="247">
        <f>SUM(E32:E33)</f>
        <v>260</v>
      </c>
      <c r="F34" s="233"/>
    </row>
    <row r="35" spans="1:7" ht="18" customHeight="1">
      <c r="A35" s="268" t="s">
        <v>325</v>
      </c>
      <c r="B35" s="249" t="s">
        <v>248</v>
      </c>
      <c r="C35" s="248">
        <v>340</v>
      </c>
      <c r="D35" s="248">
        <v>251</v>
      </c>
      <c r="E35" s="249">
        <v>300</v>
      </c>
      <c r="F35" s="232"/>
      <c r="G35" t="s">
        <v>463</v>
      </c>
    </row>
    <row r="36" spans="1:6" ht="21" customHeight="1">
      <c r="A36" s="268" t="s">
        <v>326</v>
      </c>
      <c r="B36" s="249" t="s">
        <v>249</v>
      </c>
      <c r="C36" s="248"/>
      <c r="D36" s="248"/>
      <c r="E36" s="249"/>
      <c r="F36" s="232"/>
    </row>
    <row r="37" spans="1:6" ht="21.75" customHeight="1">
      <c r="A37" s="269"/>
      <c r="B37" s="247" t="s">
        <v>316</v>
      </c>
      <c r="C37" s="246">
        <f>SUM(C35:C36)</f>
        <v>340</v>
      </c>
      <c r="D37" s="246">
        <f>SUM(D35:D36)</f>
        <v>251</v>
      </c>
      <c r="E37" s="247">
        <f>SUM(E35:E36)</f>
        <v>300</v>
      </c>
      <c r="F37" s="233"/>
    </row>
    <row r="38" spans="1:6" ht="18" customHeight="1">
      <c r="A38" s="268" t="s">
        <v>327</v>
      </c>
      <c r="B38" s="249" t="s">
        <v>250</v>
      </c>
      <c r="C38" s="248"/>
      <c r="D38" s="248"/>
      <c r="E38" s="249"/>
      <c r="F38" s="232"/>
    </row>
    <row r="39" spans="1:6" ht="16.5" customHeight="1">
      <c r="A39" s="268" t="s">
        <v>328</v>
      </c>
      <c r="B39" s="249" t="s">
        <v>251</v>
      </c>
      <c r="C39" s="248"/>
      <c r="D39" s="248"/>
      <c r="E39" s="249"/>
      <c r="F39" s="232"/>
    </row>
    <row r="40" spans="1:6" ht="18.75" customHeight="1">
      <c r="A40" s="268" t="s">
        <v>329</v>
      </c>
      <c r="B40" s="249" t="s">
        <v>317</v>
      </c>
      <c r="C40" s="248"/>
      <c r="D40" s="248">
        <v>17</v>
      </c>
      <c r="E40" s="249"/>
      <c r="F40" s="232"/>
    </row>
    <row r="41" spans="1:6" ht="18.75" customHeight="1">
      <c r="A41" s="268" t="s">
        <v>330</v>
      </c>
      <c r="B41" s="249" t="s">
        <v>331</v>
      </c>
      <c r="C41" s="248"/>
      <c r="D41" s="248"/>
      <c r="E41" s="249"/>
      <c r="F41" s="232"/>
    </row>
    <row r="42" spans="1:7" ht="18" customHeight="1">
      <c r="A42" s="268" t="s">
        <v>332</v>
      </c>
      <c r="B42" s="249" t="s">
        <v>333</v>
      </c>
      <c r="C42" s="248"/>
      <c r="D42" s="248"/>
      <c r="E42" s="249">
        <v>50</v>
      </c>
      <c r="F42" s="232"/>
      <c r="G42" t="s">
        <v>488</v>
      </c>
    </row>
    <row r="43" spans="1:6" ht="20.25" customHeight="1">
      <c r="A43" s="265"/>
      <c r="B43" s="247" t="s">
        <v>357</v>
      </c>
      <c r="C43" s="246" t="b">
        <f>'841403_066020'!E99=SUM(C41:C42)</f>
        <v>1</v>
      </c>
      <c r="D43" s="246">
        <f>SUM(D41:D42)</f>
        <v>0</v>
      </c>
      <c r="E43" s="247">
        <f>SUM(E41:E42)</f>
        <v>50</v>
      </c>
      <c r="F43" s="233"/>
    </row>
    <row r="44" spans="1:6" ht="20.25" customHeight="1">
      <c r="A44" s="265" t="s">
        <v>334</v>
      </c>
      <c r="B44" s="253" t="s">
        <v>358</v>
      </c>
      <c r="C44" s="252"/>
      <c r="D44" s="252"/>
      <c r="E44" s="253"/>
      <c r="F44" s="233"/>
    </row>
    <row r="45" spans="1:6" ht="20.25" customHeight="1">
      <c r="A45" s="265" t="s">
        <v>335</v>
      </c>
      <c r="B45" s="247" t="s">
        <v>252</v>
      </c>
      <c r="C45" s="246">
        <v>210</v>
      </c>
      <c r="D45" s="246">
        <v>76</v>
      </c>
      <c r="E45" s="247">
        <v>50</v>
      </c>
      <c r="F45" s="233"/>
    </row>
    <row r="46" spans="1:6" ht="18.75" customHeight="1">
      <c r="A46" s="268">
        <v>533711</v>
      </c>
      <c r="B46" s="249" t="s">
        <v>351</v>
      </c>
      <c r="C46" s="248">
        <v>692</v>
      </c>
      <c r="D46" s="248">
        <v>48</v>
      </c>
      <c r="E46" s="249">
        <v>100</v>
      </c>
      <c r="F46" s="232"/>
    </row>
    <row r="47" spans="1:6" ht="18.75" customHeight="1">
      <c r="A47" s="268" t="s">
        <v>354</v>
      </c>
      <c r="B47" s="249" t="s">
        <v>352</v>
      </c>
      <c r="C47" s="248">
        <v>1900</v>
      </c>
      <c r="D47" s="248">
        <v>1910</v>
      </c>
      <c r="E47" s="249">
        <v>1950</v>
      </c>
      <c r="F47" s="232"/>
    </row>
    <row r="48" spans="1:6" ht="18.75" customHeight="1">
      <c r="A48" s="268" t="s">
        <v>355</v>
      </c>
      <c r="B48" s="249" t="s">
        <v>356</v>
      </c>
      <c r="C48" s="248"/>
      <c r="D48" s="248"/>
      <c r="E48" s="249"/>
      <c r="F48" s="232"/>
    </row>
    <row r="49" spans="1:6" ht="18" customHeight="1">
      <c r="A49" s="268" t="s">
        <v>359</v>
      </c>
      <c r="B49" s="249" t="s">
        <v>353</v>
      </c>
      <c r="C49" s="248"/>
      <c r="D49" s="248"/>
      <c r="E49" s="249"/>
      <c r="F49" s="232"/>
    </row>
    <row r="50" spans="1:6" ht="18" customHeight="1">
      <c r="A50" s="269"/>
      <c r="B50" s="247" t="s">
        <v>360</v>
      </c>
      <c r="C50" s="246">
        <f>SUM(C46:C49)</f>
        <v>2592</v>
      </c>
      <c r="D50" s="246">
        <f>SUM(D46:D49)</f>
        <v>1958</v>
      </c>
      <c r="E50" s="247">
        <f>SUM(E46:E49)</f>
        <v>2050</v>
      </c>
      <c r="F50" s="233"/>
    </row>
    <row r="51" spans="1:6" ht="18.75" customHeight="1">
      <c r="A51" s="268" t="s">
        <v>336</v>
      </c>
      <c r="B51" s="249" t="s">
        <v>253</v>
      </c>
      <c r="C51" s="248"/>
      <c r="D51" s="248"/>
      <c r="E51" s="249"/>
      <c r="F51" s="232"/>
    </row>
    <row r="52" spans="1:6" ht="18.75" customHeight="1">
      <c r="A52" s="268" t="s">
        <v>337</v>
      </c>
      <c r="B52" s="249" t="s">
        <v>254</v>
      </c>
      <c r="C52" s="248"/>
      <c r="D52" s="248">
        <v>123</v>
      </c>
      <c r="E52" s="249">
        <v>50</v>
      </c>
      <c r="F52" s="232"/>
    </row>
    <row r="53" spans="1:6" ht="18.75" customHeight="1">
      <c r="A53" s="269"/>
      <c r="B53" s="247" t="s">
        <v>318</v>
      </c>
      <c r="C53" s="246">
        <f>SUM(C51:C52)</f>
        <v>0</v>
      </c>
      <c r="D53" s="246">
        <f>SUM(D51:D52)</f>
        <v>123</v>
      </c>
      <c r="E53" s="247">
        <f>SUM(E51:E52)</f>
        <v>50</v>
      </c>
      <c r="F53" s="233"/>
    </row>
    <row r="54" spans="1:7" ht="21.75" customHeight="1">
      <c r="A54" s="270" t="s">
        <v>345</v>
      </c>
      <c r="B54" s="249" t="s">
        <v>255</v>
      </c>
      <c r="C54" s="248">
        <v>272</v>
      </c>
      <c r="D54" s="248">
        <v>165</v>
      </c>
      <c r="E54" s="249">
        <v>192</v>
      </c>
      <c r="F54" s="232">
        <f>E37+E43+E44+E45+E34+E52</f>
        <v>710</v>
      </c>
      <c r="G54">
        <f>F54*27%</f>
        <v>191.70000000000002</v>
      </c>
    </row>
    <row r="55" spans="1:6" ht="18.75" customHeight="1">
      <c r="A55" s="270">
        <v>36423</v>
      </c>
      <c r="B55" s="249" t="s">
        <v>256</v>
      </c>
      <c r="C55" s="248"/>
      <c r="D55" s="248">
        <v>1401</v>
      </c>
      <c r="E55" s="249">
        <v>1350</v>
      </c>
      <c r="F55" s="232"/>
    </row>
    <row r="56" spans="1:6" ht="18.75" customHeight="1">
      <c r="A56" s="270" t="s">
        <v>347</v>
      </c>
      <c r="B56" s="249" t="s">
        <v>346</v>
      </c>
      <c r="C56" s="248"/>
      <c r="D56" s="248"/>
      <c r="E56" s="249"/>
      <c r="F56" s="232"/>
    </row>
    <row r="57" spans="1:6" ht="20.25" customHeight="1">
      <c r="A57" s="270" t="s">
        <v>348</v>
      </c>
      <c r="B57" s="249" t="s">
        <v>453</v>
      </c>
      <c r="C57" s="248"/>
      <c r="D57" s="248">
        <v>10</v>
      </c>
      <c r="E57" s="249"/>
      <c r="F57" s="232"/>
    </row>
    <row r="58" spans="1:6" ht="20.25" customHeight="1">
      <c r="A58" s="270" t="s">
        <v>349</v>
      </c>
      <c r="B58" s="249" t="s">
        <v>258</v>
      </c>
      <c r="C58" s="248"/>
      <c r="D58" s="248"/>
      <c r="E58" s="249"/>
      <c r="F58" s="232"/>
    </row>
    <row r="59" spans="1:6" ht="18" customHeight="1">
      <c r="A59" s="269"/>
      <c r="B59" s="247" t="s">
        <v>350</v>
      </c>
      <c r="C59" s="246">
        <f>SUM(C54:C58)</f>
        <v>272</v>
      </c>
      <c r="D59" s="246">
        <f>SUM(D54:D58)</f>
        <v>1576</v>
      </c>
      <c r="E59" s="247">
        <f>SUM(E54:E58)</f>
        <v>1542</v>
      </c>
      <c r="F59" s="233"/>
    </row>
    <row r="60" spans="1:6" ht="18.75" customHeight="1">
      <c r="A60" s="269"/>
      <c r="B60" s="247" t="s">
        <v>197</v>
      </c>
      <c r="C60" s="246">
        <f>C59+C53+C50+C37+C34+C45</f>
        <v>3670</v>
      </c>
      <c r="D60" s="246">
        <f>D59+D53+D50+D37+D34+D45</f>
        <v>4127</v>
      </c>
      <c r="E60" s="247">
        <f>E59+E53+E50+E37+E34+E45</f>
        <v>4252</v>
      </c>
      <c r="F60" s="233"/>
    </row>
    <row r="61" spans="1:6" ht="18.75">
      <c r="A61" s="270" t="s">
        <v>361</v>
      </c>
      <c r="B61" s="242" t="s">
        <v>435</v>
      </c>
      <c r="C61" s="239"/>
      <c r="D61" s="239"/>
      <c r="E61" s="242"/>
      <c r="F61" s="232"/>
    </row>
    <row r="62" spans="1:6" ht="19.5" customHeight="1">
      <c r="A62" s="270" t="s">
        <v>362</v>
      </c>
      <c r="B62" s="242" t="s">
        <v>436</v>
      </c>
      <c r="C62" s="239"/>
      <c r="D62" s="239"/>
      <c r="E62" s="242"/>
      <c r="F62" s="232"/>
    </row>
    <row r="63" spans="1:6" ht="28.5" customHeight="1">
      <c r="A63" s="269"/>
      <c r="B63" s="243" t="s">
        <v>338</v>
      </c>
      <c r="C63" s="240">
        <f>SUM(C61:C62)</f>
        <v>0</v>
      </c>
      <c r="D63" s="240">
        <f>SUM(D61:D62)</f>
        <v>0</v>
      </c>
      <c r="E63" s="243">
        <f>SUM(E61:E62)</f>
        <v>0</v>
      </c>
      <c r="F63" s="234"/>
    </row>
    <row r="64" spans="1:6" ht="18" customHeight="1">
      <c r="A64" s="270" t="s">
        <v>363</v>
      </c>
      <c r="B64" s="242" t="s">
        <v>365</v>
      </c>
      <c r="C64" s="239"/>
      <c r="D64" s="239"/>
      <c r="E64" s="242"/>
      <c r="F64" s="232"/>
    </row>
    <row r="65" spans="1:6" ht="20.25" customHeight="1">
      <c r="A65" s="270"/>
      <c r="B65" s="242" t="s">
        <v>437</v>
      </c>
      <c r="C65" s="239"/>
      <c r="D65" s="239"/>
      <c r="E65" s="242"/>
      <c r="F65" s="232"/>
    </row>
    <row r="66" spans="1:6" ht="23.25" customHeight="1">
      <c r="A66" s="269"/>
      <c r="B66" s="243" t="s">
        <v>260</v>
      </c>
      <c r="C66" s="240">
        <f>SUM(C64:C65)</f>
        <v>0</v>
      </c>
      <c r="D66" s="240">
        <f>SUM(D64:D65)</f>
        <v>0</v>
      </c>
      <c r="E66" s="243">
        <f>SUM(E64:E65)</f>
        <v>0</v>
      </c>
      <c r="F66" s="234"/>
    </row>
    <row r="67" spans="1:6" ht="19.5" customHeight="1">
      <c r="A67" s="270" t="s">
        <v>371</v>
      </c>
      <c r="B67" s="243" t="s">
        <v>366</v>
      </c>
      <c r="C67" s="239"/>
      <c r="D67" s="239"/>
      <c r="E67" s="242"/>
      <c r="F67" s="232"/>
    </row>
    <row r="68" spans="1:6" ht="23.25" customHeight="1">
      <c r="A68" s="270" t="s">
        <v>374</v>
      </c>
      <c r="B68" s="242" t="s">
        <v>367</v>
      </c>
      <c r="C68" s="239"/>
      <c r="D68" s="239"/>
      <c r="E68" s="242"/>
      <c r="F68" s="232"/>
    </row>
    <row r="69" spans="1:6" ht="18" customHeight="1">
      <c r="A69" s="270" t="s">
        <v>375</v>
      </c>
      <c r="B69" s="242" t="s">
        <v>368</v>
      </c>
      <c r="C69" s="239"/>
      <c r="D69" s="239"/>
      <c r="E69" s="242"/>
      <c r="F69" s="232"/>
    </row>
    <row r="70" spans="1:6" ht="23.25" customHeight="1">
      <c r="A70" s="270"/>
      <c r="B70" s="242" t="s">
        <v>369</v>
      </c>
      <c r="C70" s="239"/>
      <c r="D70" s="239"/>
      <c r="E70" s="242"/>
      <c r="F70" s="232"/>
    </row>
    <row r="71" spans="1:6" ht="24.75" customHeight="1">
      <c r="A71" s="270" t="s">
        <v>373</v>
      </c>
      <c r="B71" s="242" t="s">
        <v>372</v>
      </c>
      <c r="C71" s="239"/>
      <c r="D71" s="239"/>
      <c r="E71" s="242"/>
      <c r="F71" s="232"/>
    </row>
    <row r="72" spans="1:6" ht="18.75" customHeight="1">
      <c r="A72" s="270" t="s">
        <v>376</v>
      </c>
      <c r="B72" s="242" t="s">
        <v>370</v>
      </c>
      <c r="C72" s="239"/>
      <c r="D72" s="239"/>
      <c r="E72" s="242"/>
      <c r="F72" s="232"/>
    </row>
    <row r="73" spans="1:6" ht="19.5" customHeight="1">
      <c r="A73" s="269"/>
      <c r="B73" s="243" t="s">
        <v>364</v>
      </c>
      <c r="C73" s="240">
        <f>SUM(C68:C72)</f>
        <v>0</v>
      </c>
      <c r="D73" s="240">
        <f>SUM(D68:D72)</f>
        <v>0</v>
      </c>
      <c r="E73" s="243">
        <f>SUM(E68:E72)</f>
        <v>0</v>
      </c>
      <c r="F73" s="233"/>
    </row>
    <row r="74" spans="1:6" ht="17.25" customHeight="1">
      <c r="A74" s="269"/>
      <c r="B74" s="243" t="s">
        <v>341</v>
      </c>
      <c r="C74" s="240">
        <f>C73+C67+C66+C63</f>
        <v>0</v>
      </c>
      <c r="D74" s="240">
        <f>D73+D67+D66+D63</f>
        <v>0</v>
      </c>
      <c r="E74" s="243">
        <f>E73+E67+E66+E63</f>
        <v>0</v>
      </c>
      <c r="F74" s="233"/>
    </row>
    <row r="75" spans="1:6" ht="25.5" customHeight="1">
      <c r="A75" s="270" t="s">
        <v>378</v>
      </c>
      <c r="B75" s="242" t="s">
        <v>261</v>
      </c>
      <c r="C75" s="239"/>
      <c r="D75" s="239"/>
      <c r="E75" s="242"/>
      <c r="F75" s="232"/>
    </row>
    <row r="76" spans="1:6" ht="23.25" customHeight="1">
      <c r="A76" s="270" t="s">
        <v>377</v>
      </c>
      <c r="B76" s="242" t="s">
        <v>262</v>
      </c>
      <c r="C76" s="239"/>
      <c r="D76" s="239"/>
      <c r="E76" s="242"/>
      <c r="F76" s="232"/>
    </row>
    <row r="77" spans="1:6" ht="18.75" customHeight="1">
      <c r="A77" s="270" t="s">
        <v>379</v>
      </c>
      <c r="B77" s="242" t="s">
        <v>263</v>
      </c>
      <c r="C77" s="239"/>
      <c r="D77" s="239"/>
      <c r="E77" s="242"/>
      <c r="F77" s="232"/>
    </row>
    <row r="78" spans="1:6" ht="19.5" customHeight="1">
      <c r="A78" s="269"/>
      <c r="B78" s="243" t="s">
        <v>264</v>
      </c>
      <c r="C78" s="240">
        <f>SUM(C75:C77)</f>
        <v>0</v>
      </c>
      <c r="D78" s="240">
        <f>SUM(D75:D77)</f>
        <v>0</v>
      </c>
      <c r="E78" s="243">
        <f>SUM(E75:E77)</f>
        <v>0</v>
      </c>
      <c r="F78" s="233"/>
    </row>
    <row r="79" spans="1:6" ht="26.25" customHeight="1">
      <c r="A79" s="270" t="s">
        <v>389</v>
      </c>
      <c r="B79" s="242" t="s">
        <v>380</v>
      </c>
      <c r="C79" s="239">
        <v>26577</v>
      </c>
      <c r="D79" s="239">
        <v>24362</v>
      </c>
      <c r="E79" s="242">
        <v>26577</v>
      </c>
      <c r="F79" s="232"/>
    </row>
    <row r="80" spans="1:6" ht="22.5" customHeight="1">
      <c r="A80" s="270" t="s">
        <v>390</v>
      </c>
      <c r="B80" s="242" t="s">
        <v>381</v>
      </c>
      <c r="C80" s="239"/>
      <c r="D80" s="239"/>
      <c r="E80" s="242"/>
      <c r="F80" s="232"/>
    </row>
    <row r="81" spans="1:6" ht="21" customHeight="1">
      <c r="A81" s="270" t="s">
        <v>391</v>
      </c>
      <c r="B81" s="242" t="s">
        <v>382</v>
      </c>
      <c r="C81" s="239"/>
      <c r="D81" s="239"/>
      <c r="E81" s="242"/>
      <c r="F81" s="232"/>
    </row>
    <row r="82" spans="1:6" ht="24.75" customHeight="1">
      <c r="A82" s="269"/>
      <c r="B82" s="243" t="s">
        <v>383</v>
      </c>
      <c r="C82" s="240">
        <f>SUM(C79:C80)</f>
        <v>26577</v>
      </c>
      <c r="D82" s="240">
        <f>SUM(D79:D80)</f>
        <v>24362</v>
      </c>
      <c r="E82" s="243">
        <f>SUM(E79:E80)</f>
        <v>26577</v>
      </c>
      <c r="F82" s="233"/>
    </row>
    <row r="83" spans="1:6" ht="25.5" customHeight="1">
      <c r="A83" s="270" t="s">
        <v>393</v>
      </c>
      <c r="B83" s="249" t="s">
        <v>392</v>
      </c>
      <c r="C83" s="248"/>
      <c r="D83" s="248"/>
      <c r="E83" s="249"/>
      <c r="F83" s="232"/>
    </row>
    <row r="84" spans="1:6" ht="19.5" customHeight="1">
      <c r="A84" s="270" t="s">
        <v>394</v>
      </c>
      <c r="B84" s="249" t="s">
        <v>384</v>
      </c>
      <c r="C84" s="248"/>
      <c r="D84" s="248"/>
      <c r="E84" s="249"/>
      <c r="F84" s="232"/>
    </row>
    <row r="85" spans="1:6" ht="20.25" customHeight="1">
      <c r="A85" s="270" t="s">
        <v>395</v>
      </c>
      <c r="B85" s="249" t="s">
        <v>385</v>
      </c>
      <c r="C85" s="248"/>
      <c r="D85" s="248"/>
      <c r="E85" s="249"/>
      <c r="F85" s="232"/>
    </row>
    <row r="86" spans="1:6" ht="23.25" customHeight="1">
      <c r="A86" s="270" t="s">
        <v>396</v>
      </c>
      <c r="B86" s="249" t="s">
        <v>386</v>
      </c>
      <c r="C86" s="248"/>
      <c r="D86" s="248"/>
      <c r="E86" s="249"/>
      <c r="F86" s="232"/>
    </row>
    <row r="87" spans="1:6" ht="23.25" customHeight="1">
      <c r="A87" s="270"/>
      <c r="B87" s="247" t="s">
        <v>387</v>
      </c>
      <c r="C87" s="248">
        <f>SUM(C83:C86)</f>
        <v>0</v>
      </c>
      <c r="D87" s="248">
        <f>SUM(D83:D86)</f>
        <v>0</v>
      </c>
      <c r="E87" s="249">
        <f>SUM(E83:E86)</f>
        <v>0</v>
      </c>
      <c r="F87" s="232"/>
    </row>
    <row r="88" spans="1:6" ht="18.75">
      <c r="A88" s="270" t="s">
        <v>397</v>
      </c>
      <c r="B88" s="247" t="s">
        <v>268</v>
      </c>
      <c r="C88" s="248"/>
      <c r="D88" s="248"/>
      <c r="E88" s="249"/>
      <c r="F88" s="232"/>
    </row>
    <row r="89" spans="1:6" ht="18.75" customHeight="1">
      <c r="A89" s="269"/>
      <c r="B89" s="247" t="s">
        <v>388</v>
      </c>
      <c r="C89" s="246">
        <f>C88+C87+C82</f>
        <v>26577</v>
      </c>
      <c r="D89" s="246">
        <f>D88+D87+D82</f>
        <v>24362</v>
      </c>
      <c r="E89" s="247">
        <f>E88+E87+E82</f>
        <v>26577</v>
      </c>
      <c r="F89" s="233"/>
    </row>
    <row r="90" spans="1:6" ht="19.5" customHeight="1">
      <c r="A90" s="269"/>
      <c r="B90" s="247" t="s">
        <v>30</v>
      </c>
      <c r="C90" s="241">
        <f>C78+C74+C60+C31+C24+C89</f>
        <v>38903</v>
      </c>
      <c r="D90" s="241">
        <f>D78+D74+D60+D31+D24+D89</f>
        <v>28534</v>
      </c>
      <c r="E90" s="244">
        <f>E78+E74+E60+E31+E24+E89</f>
        <v>39918</v>
      </c>
      <c r="F90" s="233"/>
    </row>
    <row r="91" spans="1:6" ht="21.75" customHeight="1">
      <c r="A91" s="270" t="s">
        <v>398</v>
      </c>
      <c r="B91" s="249" t="s">
        <v>269</v>
      </c>
      <c r="C91" s="248"/>
      <c r="D91" s="248"/>
      <c r="E91" s="249"/>
      <c r="F91" s="232"/>
    </row>
    <row r="92" spans="1:6" ht="19.5" customHeight="1">
      <c r="A92" s="270" t="s">
        <v>399</v>
      </c>
      <c r="B92" s="249" t="s">
        <v>400</v>
      </c>
      <c r="C92" s="248"/>
      <c r="D92" s="248"/>
      <c r="E92" s="249"/>
      <c r="F92" s="232"/>
    </row>
    <row r="93" spans="1:6" ht="18.75" customHeight="1">
      <c r="A93" s="270"/>
      <c r="B93" s="249" t="s">
        <v>270</v>
      </c>
      <c r="C93" s="248"/>
      <c r="D93" s="248"/>
      <c r="E93" s="249"/>
      <c r="F93" s="232"/>
    </row>
    <row r="94" spans="1:6" ht="21" customHeight="1">
      <c r="A94" s="270" t="s">
        <v>401</v>
      </c>
      <c r="B94" s="249" t="s">
        <v>271</v>
      </c>
      <c r="C94" s="248"/>
      <c r="D94" s="248"/>
      <c r="E94" s="249"/>
      <c r="F94" s="232"/>
    </row>
    <row r="95" spans="1:6" ht="22.5" customHeight="1">
      <c r="A95" s="270" t="s">
        <v>402</v>
      </c>
      <c r="B95" s="249" t="s">
        <v>272</v>
      </c>
      <c r="C95" s="248"/>
      <c r="D95" s="248"/>
      <c r="E95" s="249"/>
      <c r="F95" s="232"/>
    </row>
    <row r="96" spans="1:6" ht="20.25" customHeight="1">
      <c r="A96" s="270" t="s">
        <v>402</v>
      </c>
      <c r="B96" s="249" t="s">
        <v>342</v>
      </c>
      <c r="C96" s="248"/>
      <c r="D96" s="248"/>
      <c r="E96" s="249"/>
      <c r="F96" s="232"/>
    </row>
    <row r="97" spans="1:6" ht="24.75" customHeight="1">
      <c r="A97" s="270" t="s">
        <v>403</v>
      </c>
      <c r="B97" s="249" t="s">
        <v>273</v>
      </c>
      <c r="C97" s="248"/>
      <c r="D97" s="248"/>
      <c r="E97" s="249"/>
      <c r="F97" s="232"/>
    </row>
    <row r="98" spans="1:6" ht="20.25" customHeight="1">
      <c r="A98" s="269"/>
      <c r="B98" s="247" t="s">
        <v>404</v>
      </c>
      <c r="C98" s="246">
        <f>SUM(C91:C96)</f>
        <v>0</v>
      </c>
      <c r="D98" s="246">
        <f>SUM(D91:D96)</f>
        <v>0</v>
      </c>
      <c r="E98" s="247">
        <f>SUM(E91:E96)</f>
        <v>0</v>
      </c>
      <c r="F98" s="233"/>
    </row>
    <row r="99" spans="1:6" ht="18.75" customHeight="1">
      <c r="A99" s="270" t="s">
        <v>405</v>
      </c>
      <c r="B99" s="249" t="s">
        <v>274</v>
      </c>
      <c r="C99" s="248"/>
      <c r="D99" s="248"/>
      <c r="E99" s="249"/>
      <c r="F99" s="232"/>
    </row>
    <row r="100" spans="1:6" ht="18" customHeight="1">
      <c r="A100" s="270" t="s">
        <v>406</v>
      </c>
      <c r="B100" s="249" t="s">
        <v>275</v>
      </c>
      <c r="C100" s="248"/>
      <c r="D100" s="248"/>
      <c r="E100" s="249"/>
      <c r="F100" s="232"/>
    </row>
    <row r="101" spans="1:6" ht="21" customHeight="1">
      <c r="A101" s="270" t="s">
        <v>407</v>
      </c>
      <c r="B101" s="249" t="s">
        <v>276</v>
      </c>
      <c r="C101" s="248"/>
      <c r="D101" s="248"/>
      <c r="E101" s="249"/>
      <c r="F101" s="232"/>
    </row>
    <row r="102" spans="1:6" ht="27" customHeight="1">
      <c r="A102" s="270" t="s">
        <v>408</v>
      </c>
      <c r="B102" s="249" t="s">
        <v>277</v>
      </c>
      <c r="C102" s="248"/>
      <c r="D102" s="248"/>
      <c r="E102" s="249"/>
      <c r="F102" s="232"/>
    </row>
    <row r="103" spans="1:6" ht="20.25" customHeight="1">
      <c r="A103" s="269"/>
      <c r="B103" s="247" t="s">
        <v>278</v>
      </c>
      <c r="C103" s="246">
        <f>SUM(C99:C102)</f>
        <v>0</v>
      </c>
      <c r="D103" s="246">
        <f>SUM(D99:D102)</f>
        <v>0</v>
      </c>
      <c r="E103" s="247">
        <f>SUM(E99:E102)</f>
        <v>0</v>
      </c>
      <c r="F103" s="233"/>
    </row>
    <row r="104" spans="1:6" ht="27" customHeight="1">
      <c r="A104" s="270">
        <v>246</v>
      </c>
      <c r="B104" s="249" t="s">
        <v>265</v>
      </c>
      <c r="C104" s="248"/>
      <c r="D104" s="248"/>
      <c r="E104" s="249"/>
      <c r="F104" s="232"/>
    </row>
    <row r="105" spans="1:6" ht="29.25" customHeight="1">
      <c r="A105" s="270">
        <v>247</v>
      </c>
      <c r="B105" s="249" t="s">
        <v>266</v>
      </c>
      <c r="C105" s="248"/>
      <c r="D105" s="248"/>
      <c r="E105" s="249"/>
      <c r="F105" s="232"/>
    </row>
    <row r="106" spans="1:6" ht="25.5" customHeight="1">
      <c r="A106" s="270">
        <v>249</v>
      </c>
      <c r="B106" s="249" t="s">
        <v>267</v>
      </c>
      <c r="C106" s="248"/>
      <c r="D106" s="248"/>
      <c r="E106" s="249"/>
      <c r="F106" s="232"/>
    </row>
    <row r="107" spans="1:6" ht="27.75" customHeight="1">
      <c r="A107" s="269"/>
      <c r="B107" s="247" t="s">
        <v>409</v>
      </c>
      <c r="C107" s="246">
        <f>SUM(C104:C106)</f>
        <v>0</v>
      </c>
      <c r="D107" s="246">
        <f>SUM(D104:D106)</f>
        <v>0</v>
      </c>
      <c r="E107" s="247">
        <f>SUM(E104:E106)</f>
        <v>0</v>
      </c>
      <c r="F107" s="233"/>
    </row>
    <row r="108" spans="1:6" ht="21" customHeight="1">
      <c r="A108" s="270" t="s">
        <v>413</v>
      </c>
      <c r="B108" s="249" t="s">
        <v>410</v>
      </c>
      <c r="C108" s="248"/>
      <c r="D108" s="248"/>
      <c r="E108" s="249"/>
      <c r="F108" s="232"/>
    </row>
    <row r="109" spans="1:6" ht="24.75" customHeight="1">
      <c r="A109" s="270" t="s">
        <v>414</v>
      </c>
      <c r="B109" s="249" t="s">
        <v>384</v>
      </c>
      <c r="C109" s="248"/>
      <c r="D109" s="248"/>
      <c r="E109" s="249"/>
      <c r="F109" s="232"/>
    </row>
    <row r="110" spans="1:6" ht="19.5" customHeight="1">
      <c r="A110" s="270" t="s">
        <v>415</v>
      </c>
      <c r="B110" s="249" t="s">
        <v>385</v>
      </c>
      <c r="C110" s="248"/>
      <c r="D110" s="248"/>
      <c r="E110" s="249"/>
      <c r="F110" s="232"/>
    </row>
    <row r="111" spans="1:6" ht="16.5" customHeight="1">
      <c r="A111" s="270" t="s">
        <v>416</v>
      </c>
      <c r="B111" s="249" t="s">
        <v>386</v>
      </c>
      <c r="C111" s="248"/>
      <c r="D111" s="248"/>
      <c r="E111" s="249"/>
      <c r="F111" s="232"/>
    </row>
    <row r="112" spans="1:6" ht="24.75" customHeight="1">
      <c r="A112" s="270"/>
      <c r="B112" s="247" t="s">
        <v>411</v>
      </c>
      <c r="C112" s="248">
        <f>SUM(C108:C111)</f>
        <v>0</v>
      </c>
      <c r="D112" s="248">
        <f>SUM(D108:D111)</f>
        <v>0</v>
      </c>
      <c r="E112" s="249">
        <f>SUM(E108:E111)</f>
        <v>0</v>
      </c>
      <c r="F112" s="233"/>
    </row>
    <row r="113" spans="1:6" ht="20.25" customHeight="1">
      <c r="A113" s="270"/>
      <c r="B113" s="247" t="s">
        <v>417</v>
      </c>
      <c r="C113" s="248">
        <f>C112+C107+C103+C98</f>
        <v>0</v>
      </c>
      <c r="D113" s="248">
        <f>D112+D107+D103+D98</f>
        <v>0</v>
      </c>
      <c r="E113" s="249">
        <f>E112+E107+E103+E98</f>
        <v>0</v>
      </c>
      <c r="F113" s="233"/>
    </row>
    <row r="114" spans="1:6" ht="25.5" customHeight="1">
      <c r="A114" s="269"/>
      <c r="B114" s="247" t="s">
        <v>412</v>
      </c>
      <c r="C114" s="241">
        <f>C113+C90</f>
        <v>38903</v>
      </c>
      <c r="D114" s="241">
        <f>D113+D90</f>
        <v>28534</v>
      </c>
      <c r="E114" s="244">
        <f>E113+E90</f>
        <v>39918</v>
      </c>
      <c r="F114" s="235"/>
    </row>
    <row r="115" spans="1:6" ht="33" customHeight="1">
      <c r="A115" s="271" t="s">
        <v>422</v>
      </c>
      <c r="B115" s="255" t="s">
        <v>421</v>
      </c>
      <c r="C115" s="254"/>
      <c r="D115" s="254"/>
      <c r="E115" s="255"/>
      <c r="F115" s="236"/>
    </row>
    <row r="116" spans="1:6" ht="24" customHeight="1">
      <c r="A116" s="271" t="s">
        <v>423</v>
      </c>
      <c r="B116" s="255" t="s">
        <v>279</v>
      </c>
      <c r="C116" s="254"/>
      <c r="D116" s="254"/>
      <c r="E116" s="255"/>
      <c r="F116" s="236"/>
    </row>
    <row r="117" spans="1:6" ht="23.25" customHeight="1">
      <c r="A117" s="272"/>
      <c r="B117" s="257" t="s">
        <v>343</v>
      </c>
      <c r="C117" s="256">
        <f>SUM(C115:C116)</f>
        <v>0</v>
      </c>
      <c r="D117" s="256">
        <f>SUM(D115:D116)</f>
        <v>0</v>
      </c>
      <c r="E117" s="257">
        <f>SUM(E115:E116)</f>
        <v>0</v>
      </c>
      <c r="F117" s="237"/>
    </row>
    <row r="118" spans="1:6" ht="18.75">
      <c r="A118" s="271" t="s">
        <v>424</v>
      </c>
      <c r="B118" s="259" t="s">
        <v>420</v>
      </c>
      <c r="C118" s="258"/>
      <c r="D118" s="258"/>
      <c r="E118" s="259"/>
      <c r="F118" s="236"/>
    </row>
    <row r="119" spans="1:6" ht="19.5" customHeight="1">
      <c r="A119" s="271" t="s">
        <v>425</v>
      </c>
      <c r="B119" s="255" t="s">
        <v>280</v>
      </c>
      <c r="C119" s="254"/>
      <c r="D119" s="254"/>
      <c r="E119" s="255"/>
      <c r="F119" s="236"/>
    </row>
    <row r="120" spans="1:6" ht="21.75" customHeight="1">
      <c r="A120" s="271" t="s">
        <v>426</v>
      </c>
      <c r="B120" s="255" t="s">
        <v>281</v>
      </c>
      <c r="C120" s="254"/>
      <c r="D120" s="254"/>
      <c r="E120" s="255"/>
      <c r="F120" s="236"/>
    </row>
    <row r="121" spans="1:6" ht="24" customHeight="1">
      <c r="A121" s="271" t="s">
        <v>427</v>
      </c>
      <c r="B121" s="255" t="s">
        <v>418</v>
      </c>
      <c r="C121" s="254"/>
      <c r="D121" s="254"/>
      <c r="E121" s="255"/>
      <c r="F121" s="236"/>
    </row>
    <row r="122" spans="1:6" ht="18.75" customHeight="1">
      <c r="A122" s="271" t="s">
        <v>428</v>
      </c>
      <c r="B122" s="255" t="s">
        <v>282</v>
      </c>
      <c r="C122" s="254"/>
      <c r="D122" s="254"/>
      <c r="E122" s="255"/>
      <c r="F122" s="236"/>
    </row>
    <row r="123" spans="1:6" ht="24.75" customHeight="1">
      <c r="A123" s="271" t="s">
        <v>429</v>
      </c>
      <c r="B123" s="255" t="s">
        <v>283</v>
      </c>
      <c r="C123" s="254"/>
      <c r="D123" s="254"/>
      <c r="E123" s="255"/>
      <c r="F123" s="236"/>
    </row>
    <row r="124" spans="1:6" ht="18.75" customHeight="1">
      <c r="A124" s="272">
        <v>297</v>
      </c>
      <c r="B124" s="257" t="s">
        <v>419</v>
      </c>
      <c r="C124" s="256">
        <f>SUM(C118:C123)</f>
        <v>0</v>
      </c>
      <c r="D124" s="256">
        <f>SUM(D118:D123)</f>
        <v>0</v>
      </c>
      <c r="E124" s="257">
        <f>SUM(E118:E123)</f>
        <v>0</v>
      </c>
      <c r="F124" s="237"/>
    </row>
    <row r="125" spans="1:6" ht="18.75">
      <c r="A125" s="271" t="s">
        <v>430</v>
      </c>
      <c r="B125" s="259" t="s">
        <v>284</v>
      </c>
      <c r="C125" s="258"/>
      <c r="D125" s="258"/>
      <c r="E125" s="259"/>
      <c r="F125" s="236"/>
    </row>
    <row r="126" spans="1:6" ht="18.75">
      <c r="A126" s="271" t="s">
        <v>431</v>
      </c>
      <c r="B126" s="259" t="s">
        <v>285</v>
      </c>
      <c r="C126" s="258"/>
      <c r="D126" s="258"/>
      <c r="E126" s="259"/>
      <c r="F126" s="236"/>
    </row>
    <row r="127" spans="1:6" ht="18.75">
      <c r="A127" s="271">
        <v>5915</v>
      </c>
      <c r="B127" s="259" t="s">
        <v>286</v>
      </c>
      <c r="C127" s="258"/>
      <c r="D127" s="258"/>
      <c r="E127" s="259"/>
      <c r="F127" s="236"/>
    </row>
    <row r="128" spans="1:6" ht="18.75">
      <c r="A128" s="271">
        <v>5916</v>
      </c>
      <c r="B128" s="259" t="s">
        <v>287</v>
      </c>
      <c r="C128" s="258"/>
      <c r="D128" s="258"/>
      <c r="E128" s="259"/>
      <c r="F128" s="236"/>
    </row>
    <row r="129" spans="1:6" ht="18.75">
      <c r="A129" s="272"/>
      <c r="B129" s="261" t="s">
        <v>432</v>
      </c>
      <c r="C129" s="260">
        <f>SUM(C125:C128)</f>
        <v>0</v>
      </c>
      <c r="D129" s="260">
        <f>SUM(D125:D128)</f>
        <v>0</v>
      </c>
      <c r="E129" s="261">
        <f>SUM(E125:E128)</f>
        <v>0</v>
      </c>
      <c r="F129" s="237"/>
    </row>
    <row r="130" spans="1:6" ht="18.75">
      <c r="A130" s="272"/>
      <c r="B130" s="261" t="s">
        <v>433</v>
      </c>
      <c r="C130" s="260">
        <f>C117+C124+C129</f>
        <v>0</v>
      </c>
      <c r="D130" s="260"/>
      <c r="E130" s="261"/>
      <c r="F130" s="237"/>
    </row>
    <row r="131" spans="1:6" ht="18.75">
      <c r="A131" s="272"/>
      <c r="B131" s="247" t="s">
        <v>344</v>
      </c>
      <c r="C131" s="241">
        <f>C130+C114</f>
        <v>38903</v>
      </c>
      <c r="D131" s="241">
        <f>D130+D114</f>
        <v>28534</v>
      </c>
      <c r="E131" s="244">
        <f>E130+E114</f>
        <v>39918</v>
      </c>
      <c r="F131" s="235"/>
    </row>
  </sheetData>
  <sheetProtection/>
  <printOptions/>
  <pageMargins left="0.7086614173228347" right="0.7086614173228347" top="0.7480314960629921" bottom="0.7480314960629921" header="0.31496062992125984" footer="0.31496062992125984"/>
  <pageSetup fitToHeight="30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zoomScalePageLayoutView="0" workbookViewId="0" topLeftCell="A1">
      <selection activeCell="D8" sqref="D8"/>
    </sheetView>
  </sheetViews>
  <sheetFormatPr defaultColWidth="8.66015625" defaultRowHeight="18"/>
  <cols>
    <col min="1" max="1" width="9" style="146" bestFit="1" customWidth="1"/>
    <col min="2" max="2" width="26.25" style="146" customWidth="1"/>
    <col min="3" max="3" width="9" style="146" bestFit="1" customWidth="1"/>
    <col min="4" max="4" width="7.25" style="146" customWidth="1"/>
    <col min="5" max="5" width="9.75" style="146" bestFit="1" customWidth="1"/>
    <col min="6" max="16384" width="8.91015625" style="146" customWidth="1"/>
  </cols>
  <sheetData>
    <row r="1" spans="1:4" ht="15.75">
      <c r="A1" s="94"/>
      <c r="B1" s="94"/>
      <c r="C1" s="94"/>
      <c r="D1" s="94"/>
    </row>
    <row r="2" spans="1:5" ht="16.5" thickBot="1">
      <c r="A2" s="7">
        <v>841907</v>
      </c>
      <c r="B2" s="5" t="s">
        <v>148</v>
      </c>
      <c r="C2" s="6"/>
      <c r="D2" s="6"/>
      <c r="E2" s="78"/>
    </row>
    <row r="3" spans="1:7" ht="16.5" thickTop="1">
      <c r="A3" s="8"/>
      <c r="B3" s="9"/>
      <c r="C3" s="11"/>
      <c r="D3" s="36" t="s">
        <v>151</v>
      </c>
      <c r="E3" s="147">
        <v>41695</v>
      </c>
      <c r="F3" s="27" t="s">
        <v>184</v>
      </c>
      <c r="G3" s="27" t="s">
        <v>182</v>
      </c>
    </row>
    <row r="4" spans="1:7" ht="15.75">
      <c r="A4" s="19">
        <v>3711</v>
      </c>
      <c r="B4" s="19" t="s">
        <v>149</v>
      </c>
      <c r="C4" s="19" t="s">
        <v>140</v>
      </c>
      <c r="D4" s="19"/>
      <c r="E4" s="27"/>
      <c r="F4" s="27"/>
      <c r="G4" s="27"/>
    </row>
    <row r="5" spans="1:7" ht="15.75">
      <c r="A5" s="19"/>
      <c r="B5" s="105" t="s">
        <v>171</v>
      </c>
      <c r="C5" s="22">
        <v>54827</v>
      </c>
      <c r="D5" s="22"/>
      <c r="E5" s="27"/>
      <c r="F5" s="27"/>
      <c r="G5" s="27"/>
    </row>
    <row r="6" spans="1:7" ht="30.75">
      <c r="A6" s="19"/>
      <c r="B6" s="105" t="s">
        <v>52</v>
      </c>
      <c r="C6" s="22">
        <v>47354</v>
      </c>
      <c r="D6" s="22"/>
      <c r="E6" s="27"/>
      <c r="F6" s="27"/>
      <c r="G6" s="27"/>
    </row>
    <row r="7" spans="1:7" ht="15.75">
      <c r="A7" s="19"/>
      <c r="B7" s="105" t="s">
        <v>150</v>
      </c>
      <c r="C7" s="22">
        <v>484</v>
      </c>
      <c r="D7" s="22"/>
      <c r="E7" s="27"/>
      <c r="F7" s="27"/>
      <c r="G7" s="27"/>
    </row>
    <row r="8" spans="1:7" ht="15.75">
      <c r="A8" s="19"/>
      <c r="B8" s="105" t="s">
        <v>162</v>
      </c>
      <c r="C8" s="22"/>
      <c r="D8" s="22"/>
      <c r="E8" s="38">
        <f>'[1]Szf.össz.'!$C$9</f>
        <v>27617</v>
      </c>
      <c r="F8" s="27"/>
      <c r="G8" s="27"/>
    </row>
    <row r="9" spans="1:7" ht="15.75">
      <c r="A9" s="19"/>
      <c r="B9" s="105" t="s">
        <v>163</v>
      </c>
      <c r="C9" s="22"/>
      <c r="D9" s="22"/>
      <c r="E9" s="38">
        <f>'[1]Szf.össz.'!$C$46</f>
        <v>173276.0142000001</v>
      </c>
      <c r="F9" s="27"/>
      <c r="G9" s="27"/>
    </row>
    <row r="10" spans="1:7" ht="15.75">
      <c r="A10" s="22" t="s">
        <v>53</v>
      </c>
      <c r="B10" s="22" t="s">
        <v>50</v>
      </c>
      <c r="C10" s="23">
        <f>SUM(C5:C7)</f>
        <v>102665</v>
      </c>
      <c r="D10" s="23">
        <f>SUM(D5:D7)</f>
        <v>0</v>
      </c>
      <c r="E10" s="23">
        <f>SUM(E5:E9)</f>
        <v>200893.0142000001</v>
      </c>
      <c r="F10" s="27"/>
      <c r="G10" s="27"/>
    </row>
    <row r="11" spans="1:7" ht="15.75">
      <c r="A11" s="22"/>
      <c r="B11" s="22"/>
      <c r="C11" s="19"/>
      <c r="D11" s="19"/>
      <c r="E11" s="27"/>
      <c r="F11" s="27"/>
      <c r="G11" s="27"/>
    </row>
    <row r="12" spans="1:7" ht="15.75">
      <c r="A12" s="22"/>
      <c r="B12" s="22" t="s">
        <v>54</v>
      </c>
      <c r="C12" s="23">
        <f>SUM(C10)</f>
        <v>102665</v>
      </c>
      <c r="D12" s="23">
        <f>SUM(D10)</f>
        <v>0</v>
      </c>
      <c r="E12" s="23">
        <f>SUM(E10)</f>
        <v>200893.0142000001</v>
      </c>
      <c r="F12" s="27"/>
      <c r="G12" s="27"/>
    </row>
  </sheetData>
  <sheetProtection/>
  <printOptions/>
  <pageMargins left="0.7" right="0.7" top="0.75" bottom="0.75" header="0.3" footer="0.3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F131"/>
  <sheetViews>
    <sheetView view="pageBreakPreview" zoomScale="60" zoomScalePageLayoutView="0" workbookViewId="0" topLeftCell="A109">
      <selection activeCell="B7" sqref="B7"/>
    </sheetView>
  </sheetViews>
  <sheetFormatPr defaultColWidth="8.66015625" defaultRowHeight="18"/>
  <cols>
    <col min="2" max="2" width="37.66015625" style="0" customWidth="1"/>
  </cols>
  <sheetData>
    <row r="1" spans="1:6" ht="18.75">
      <c r="A1" s="171"/>
      <c r="B1" s="199"/>
      <c r="C1" s="172"/>
      <c r="D1" s="172"/>
      <c r="E1" s="172"/>
      <c r="F1" s="207"/>
    </row>
    <row r="2" spans="1:6" ht="18.75">
      <c r="A2" s="173"/>
      <c r="B2" s="200" t="s">
        <v>288</v>
      </c>
      <c r="C2" s="174"/>
      <c r="D2" s="174"/>
      <c r="E2" s="174"/>
      <c r="F2" s="208"/>
    </row>
    <row r="3" spans="1:6" ht="18.75">
      <c r="A3" s="173">
        <v>841907</v>
      </c>
      <c r="B3" s="200" t="s">
        <v>440</v>
      </c>
      <c r="C3" s="174" t="s">
        <v>182</v>
      </c>
      <c r="D3" s="174" t="s">
        <v>289</v>
      </c>
      <c r="E3" s="174">
        <v>2016</v>
      </c>
      <c r="F3" s="208"/>
    </row>
    <row r="4" spans="1:6" ht="18.75">
      <c r="A4" s="173" t="s">
        <v>441</v>
      </c>
      <c r="B4" s="200"/>
      <c r="C4" s="174"/>
      <c r="D4" s="174"/>
      <c r="E4" s="174"/>
      <c r="F4" s="208"/>
    </row>
    <row r="5" spans="1:6" ht="18.75">
      <c r="A5" s="175" t="s">
        <v>230</v>
      </c>
      <c r="B5" s="201" t="s">
        <v>231</v>
      </c>
      <c r="C5" s="175"/>
      <c r="D5" s="175"/>
      <c r="E5" s="175"/>
      <c r="F5" s="209"/>
    </row>
    <row r="6" spans="1:6" ht="21" customHeight="1">
      <c r="A6" s="201" t="s">
        <v>290</v>
      </c>
      <c r="B6" s="177" t="s">
        <v>232</v>
      </c>
      <c r="C6" s="198"/>
      <c r="D6" s="198"/>
      <c r="E6" s="198"/>
      <c r="F6" s="178"/>
    </row>
    <row r="7" spans="1:6" ht="18.75" customHeight="1">
      <c r="A7" s="201" t="s">
        <v>291</v>
      </c>
      <c r="B7" s="177" t="s">
        <v>233</v>
      </c>
      <c r="C7" s="198"/>
      <c r="D7" s="198"/>
      <c r="E7" s="198"/>
      <c r="F7" s="178"/>
    </row>
    <row r="8" spans="1:6" ht="24.75" customHeight="1">
      <c r="A8" s="201" t="s">
        <v>292</v>
      </c>
      <c r="B8" s="177" t="s">
        <v>234</v>
      </c>
      <c r="C8" s="198"/>
      <c r="D8" s="198"/>
      <c r="E8" s="198"/>
      <c r="F8" s="178"/>
    </row>
    <row r="9" spans="1:6" ht="18.75" customHeight="1">
      <c r="A9" s="201" t="s">
        <v>293</v>
      </c>
      <c r="B9" s="177" t="s">
        <v>235</v>
      </c>
      <c r="C9" s="198"/>
      <c r="D9" s="198"/>
      <c r="E9" s="198"/>
      <c r="F9" s="178"/>
    </row>
    <row r="10" spans="1:6" ht="21" customHeight="1">
      <c r="A10" s="201" t="s">
        <v>294</v>
      </c>
      <c r="B10" s="177" t="s">
        <v>236</v>
      </c>
      <c r="C10" s="198"/>
      <c r="D10" s="198"/>
      <c r="E10" s="198"/>
      <c r="F10" s="178"/>
    </row>
    <row r="11" spans="1:6" ht="21" customHeight="1">
      <c r="A11" s="201" t="s">
        <v>295</v>
      </c>
      <c r="B11" s="177" t="s">
        <v>37</v>
      </c>
      <c r="C11" s="198"/>
      <c r="D11" s="198"/>
      <c r="E11" s="198"/>
      <c r="F11" s="178"/>
    </row>
    <row r="12" spans="1:6" ht="21" customHeight="1">
      <c r="A12" s="201" t="s">
        <v>296</v>
      </c>
      <c r="B12" s="177" t="s">
        <v>237</v>
      </c>
      <c r="C12" s="198"/>
      <c r="D12" s="198"/>
      <c r="E12" s="198"/>
      <c r="F12" s="178"/>
    </row>
    <row r="13" spans="1:6" ht="22.5" customHeight="1">
      <c r="A13" s="201" t="s">
        <v>297</v>
      </c>
      <c r="B13" s="177" t="s">
        <v>2</v>
      </c>
      <c r="C13" s="198"/>
      <c r="D13" s="198"/>
      <c r="E13" s="198"/>
      <c r="F13" s="178"/>
    </row>
    <row r="14" spans="1:6" ht="20.25" customHeight="1">
      <c r="A14" s="201" t="s">
        <v>298</v>
      </c>
      <c r="B14" s="177" t="s">
        <v>238</v>
      </c>
      <c r="C14" s="198"/>
      <c r="D14" s="198"/>
      <c r="E14" s="198"/>
      <c r="F14" s="178"/>
    </row>
    <row r="15" spans="1:6" ht="18" customHeight="1">
      <c r="A15" s="201" t="s">
        <v>299</v>
      </c>
      <c r="B15" s="177" t="s">
        <v>239</v>
      </c>
      <c r="C15" s="198"/>
      <c r="D15" s="198"/>
      <c r="E15" s="198"/>
      <c r="F15" s="178"/>
    </row>
    <row r="16" spans="1:6" ht="18.75" customHeight="1">
      <c r="A16" s="201" t="s">
        <v>300</v>
      </c>
      <c r="B16" s="177" t="s">
        <v>240</v>
      </c>
      <c r="C16" s="198"/>
      <c r="D16" s="198"/>
      <c r="E16" s="198"/>
      <c r="F16" s="178"/>
    </row>
    <row r="17" spans="1:6" ht="20.25" customHeight="1">
      <c r="A17" s="201" t="s">
        <v>301</v>
      </c>
      <c r="B17" s="177" t="s">
        <v>241</v>
      </c>
      <c r="C17" s="198"/>
      <c r="D17" s="198"/>
      <c r="E17" s="198"/>
      <c r="F17" s="178"/>
    </row>
    <row r="18" spans="1:6" ht="18.75" customHeight="1">
      <c r="A18" s="181"/>
      <c r="B18" s="182" t="s">
        <v>305</v>
      </c>
      <c r="C18" s="197">
        <f>SUM(C6:C17)</f>
        <v>0</v>
      </c>
      <c r="D18" s="197">
        <f>SUM(D6:D17)</f>
        <v>0</v>
      </c>
      <c r="E18" s="197">
        <f>SUM(E6:E17)</f>
        <v>0</v>
      </c>
      <c r="F18" s="185"/>
    </row>
    <row r="19" spans="1:6" ht="18.75" customHeight="1">
      <c r="A19" s="201" t="s">
        <v>302</v>
      </c>
      <c r="B19" s="177" t="s">
        <v>242</v>
      </c>
      <c r="C19" s="198"/>
      <c r="D19" s="198"/>
      <c r="E19" s="198"/>
      <c r="F19" s="178"/>
    </row>
    <row r="20" spans="1:6" ht="24.75" customHeight="1">
      <c r="A20" s="201" t="s">
        <v>303</v>
      </c>
      <c r="B20" s="177" t="s">
        <v>243</v>
      </c>
      <c r="C20" s="198"/>
      <c r="D20" s="198"/>
      <c r="E20" s="198"/>
      <c r="F20" s="178"/>
    </row>
    <row r="21" spans="1:6" ht="20.25" customHeight="1">
      <c r="A21" s="201" t="s">
        <v>306</v>
      </c>
      <c r="B21" s="177" t="s">
        <v>17</v>
      </c>
      <c r="C21" s="198"/>
      <c r="D21" s="198"/>
      <c r="E21" s="198"/>
      <c r="F21" s="178"/>
    </row>
    <row r="22" spans="1:6" ht="17.25" customHeight="1">
      <c r="A22" s="201" t="s">
        <v>304</v>
      </c>
      <c r="B22" s="177" t="s">
        <v>244</v>
      </c>
      <c r="C22" s="198"/>
      <c r="D22" s="198"/>
      <c r="E22" s="198"/>
      <c r="F22" s="178"/>
    </row>
    <row r="23" spans="1:6" ht="18.75" customHeight="1">
      <c r="A23" s="181"/>
      <c r="B23" s="182" t="s">
        <v>307</v>
      </c>
      <c r="C23" s="197">
        <f>SUM(C19:C22)</f>
        <v>0</v>
      </c>
      <c r="D23" s="197">
        <f>SUM(D19:D22)</f>
        <v>0</v>
      </c>
      <c r="E23" s="197">
        <f>SUM(E19:E22)</f>
        <v>0</v>
      </c>
      <c r="F23" s="185"/>
    </row>
    <row r="24" spans="1:6" ht="18.75" customHeight="1">
      <c r="A24" s="181"/>
      <c r="B24" s="182" t="s">
        <v>308</v>
      </c>
      <c r="C24" s="197">
        <f>C23+C18</f>
        <v>0</v>
      </c>
      <c r="D24" s="197">
        <f>D23+D18</f>
        <v>0</v>
      </c>
      <c r="E24" s="197">
        <f>E23+E18</f>
        <v>0</v>
      </c>
      <c r="F24" s="185"/>
    </row>
    <row r="25" spans="1:6" ht="18.75" customHeight="1">
      <c r="A25" s="201" t="s">
        <v>319</v>
      </c>
      <c r="B25" s="180" t="s">
        <v>309</v>
      </c>
      <c r="C25" s="212"/>
      <c r="D25" s="212"/>
      <c r="E25" s="212"/>
      <c r="F25" s="178"/>
    </row>
    <row r="26" spans="1:6" ht="18.75" customHeight="1">
      <c r="A26" s="201" t="s">
        <v>321</v>
      </c>
      <c r="B26" s="180" t="s">
        <v>310</v>
      </c>
      <c r="C26" s="212"/>
      <c r="D26" s="212"/>
      <c r="E26" s="212"/>
      <c r="F26" s="178"/>
    </row>
    <row r="27" spans="1:6" ht="18" customHeight="1">
      <c r="A27" s="201" t="s">
        <v>320</v>
      </c>
      <c r="B27" s="180" t="s">
        <v>311</v>
      </c>
      <c r="C27" s="212"/>
      <c r="D27" s="212"/>
      <c r="E27" s="212"/>
      <c r="F27" s="178"/>
    </row>
    <row r="28" spans="1:6" ht="18.75" customHeight="1">
      <c r="A28" s="176">
        <v>5215</v>
      </c>
      <c r="B28" s="180" t="s">
        <v>312</v>
      </c>
      <c r="C28" s="212"/>
      <c r="D28" s="212"/>
      <c r="E28" s="212"/>
      <c r="F28" s="178"/>
    </row>
    <row r="29" spans="1:6" ht="18.75" customHeight="1">
      <c r="A29" s="176">
        <v>5216</v>
      </c>
      <c r="B29" s="180" t="s">
        <v>313</v>
      </c>
      <c r="C29" s="212"/>
      <c r="D29" s="212"/>
      <c r="E29" s="212"/>
      <c r="F29" s="178"/>
    </row>
    <row r="30" spans="1:6" ht="16.5" customHeight="1">
      <c r="A30" s="201" t="s">
        <v>322</v>
      </c>
      <c r="B30" s="180" t="s">
        <v>314</v>
      </c>
      <c r="C30" s="212"/>
      <c r="D30" s="212"/>
      <c r="E30" s="212"/>
      <c r="F30" s="178"/>
    </row>
    <row r="31" spans="1:6" ht="28.5" customHeight="1">
      <c r="A31" s="181"/>
      <c r="B31" s="182" t="s">
        <v>434</v>
      </c>
      <c r="C31" s="216">
        <f>SUM(C25:C30)</f>
        <v>0</v>
      </c>
      <c r="D31" s="216">
        <f>SUM(D25:D30)</f>
        <v>0</v>
      </c>
      <c r="E31" s="216">
        <f>SUM(E25:E30)</f>
        <v>0</v>
      </c>
      <c r="F31" s="185"/>
    </row>
    <row r="32" spans="1:6" ht="19.5" customHeight="1">
      <c r="A32" s="201" t="s">
        <v>323</v>
      </c>
      <c r="B32" s="177" t="s">
        <v>246</v>
      </c>
      <c r="C32" s="198"/>
      <c r="D32" s="198"/>
      <c r="E32" s="198"/>
      <c r="F32" s="178"/>
    </row>
    <row r="33" spans="1:6" ht="20.25" customHeight="1">
      <c r="A33" s="201" t="s">
        <v>324</v>
      </c>
      <c r="B33" s="177" t="s">
        <v>247</v>
      </c>
      <c r="C33" s="198"/>
      <c r="D33" s="198"/>
      <c r="E33" s="198"/>
      <c r="F33" s="178"/>
    </row>
    <row r="34" spans="1:6" ht="18.75" customHeight="1">
      <c r="A34" s="181"/>
      <c r="B34" s="182" t="s">
        <v>315</v>
      </c>
      <c r="C34" s="197">
        <f>SUM(C32:C33)</f>
        <v>0</v>
      </c>
      <c r="D34" s="197">
        <f>SUM(D32:D33)</f>
        <v>0</v>
      </c>
      <c r="E34" s="197">
        <f>SUM(E32:E33)</f>
        <v>0</v>
      </c>
      <c r="F34" s="185"/>
    </row>
    <row r="35" spans="1:6" ht="18" customHeight="1">
      <c r="A35" s="201" t="s">
        <v>325</v>
      </c>
      <c r="B35" s="177" t="s">
        <v>248</v>
      </c>
      <c r="C35" s="198"/>
      <c r="D35" s="198"/>
      <c r="E35" s="198"/>
      <c r="F35" s="178"/>
    </row>
    <row r="36" spans="1:6" ht="21" customHeight="1">
      <c r="A36" s="201" t="s">
        <v>326</v>
      </c>
      <c r="B36" s="177" t="s">
        <v>249</v>
      </c>
      <c r="C36" s="198"/>
      <c r="D36" s="198"/>
      <c r="E36" s="198"/>
      <c r="F36" s="178"/>
    </row>
    <row r="37" spans="1:6" ht="21.75" customHeight="1">
      <c r="A37" s="181"/>
      <c r="B37" s="182" t="s">
        <v>316</v>
      </c>
      <c r="C37" s="197">
        <f>SUM(C35:C36)</f>
        <v>0</v>
      </c>
      <c r="D37" s="197">
        <f>SUM(D35:D36)</f>
        <v>0</v>
      </c>
      <c r="E37" s="197">
        <f>SUM(E35:E36)</f>
        <v>0</v>
      </c>
      <c r="F37" s="185"/>
    </row>
    <row r="38" spans="1:6" ht="18" customHeight="1">
      <c r="A38" s="201" t="s">
        <v>327</v>
      </c>
      <c r="B38" s="177" t="s">
        <v>250</v>
      </c>
      <c r="C38" s="198"/>
      <c r="D38" s="198"/>
      <c r="E38" s="198"/>
      <c r="F38" s="178"/>
    </row>
    <row r="39" spans="1:6" ht="16.5" customHeight="1">
      <c r="A39" s="201" t="s">
        <v>328</v>
      </c>
      <c r="B39" s="177" t="s">
        <v>251</v>
      </c>
      <c r="C39" s="198"/>
      <c r="D39" s="198"/>
      <c r="E39" s="198"/>
      <c r="F39" s="178"/>
    </row>
    <row r="40" spans="1:6" ht="18.75" customHeight="1">
      <c r="A40" s="201" t="s">
        <v>329</v>
      </c>
      <c r="B40" s="177" t="s">
        <v>317</v>
      </c>
      <c r="C40" s="198"/>
      <c r="D40" s="198"/>
      <c r="E40" s="198"/>
      <c r="F40" s="178"/>
    </row>
    <row r="41" spans="1:6" ht="18.75" customHeight="1">
      <c r="A41" s="201" t="s">
        <v>330</v>
      </c>
      <c r="B41" s="177" t="s">
        <v>331</v>
      </c>
      <c r="C41" s="198"/>
      <c r="D41" s="198"/>
      <c r="E41" s="198"/>
      <c r="F41" s="178"/>
    </row>
    <row r="42" spans="1:6" ht="18" customHeight="1">
      <c r="A42" s="201" t="s">
        <v>332</v>
      </c>
      <c r="B42" s="177" t="s">
        <v>333</v>
      </c>
      <c r="C42" s="198"/>
      <c r="D42" s="198"/>
      <c r="E42" s="198"/>
      <c r="F42" s="178"/>
    </row>
    <row r="43" spans="1:6" ht="20.25" customHeight="1">
      <c r="A43" s="200"/>
      <c r="B43" s="182" t="s">
        <v>357</v>
      </c>
      <c r="C43" s="197">
        <f>SUM(C41:C42)</f>
        <v>0</v>
      </c>
      <c r="D43" s="197">
        <f>SUM(D41:D42)</f>
        <v>0</v>
      </c>
      <c r="E43" s="197">
        <f>SUM(E41:E42)</f>
        <v>0</v>
      </c>
      <c r="F43" s="185"/>
    </row>
    <row r="44" spans="1:6" ht="20.25" customHeight="1">
      <c r="A44" s="200" t="s">
        <v>334</v>
      </c>
      <c r="B44" s="218" t="s">
        <v>358</v>
      </c>
      <c r="C44" s="219"/>
      <c r="D44" s="219"/>
      <c r="E44" s="219"/>
      <c r="F44" s="185"/>
    </row>
    <row r="45" spans="1:6" ht="20.25" customHeight="1">
      <c r="A45" s="200" t="s">
        <v>335</v>
      </c>
      <c r="B45" s="182" t="s">
        <v>252</v>
      </c>
      <c r="C45" s="197"/>
      <c r="D45" s="197"/>
      <c r="E45" s="197"/>
      <c r="F45" s="185"/>
    </row>
    <row r="46" spans="1:6" ht="18.75" customHeight="1">
      <c r="A46" s="201">
        <v>533711</v>
      </c>
      <c r="B46" s="177" t="s">
        <v>351</v>
      </c>
      <c r="C46" s="198"/>
      <c r="D46" s="198"/>
      <c r="E46" s="198"/>
      <c r="F46" s="178"/>
    </row>
    <row r="47" spans="1:6" ht="18.75" customHeight="1">
      <c r="A47" s="201" t="s">
        <v>354</v>
      </c>
      <c r="B47" s="177" t="s">
        <v>352</v>
      </c>
      <c r="C47" s="198"/>
      <c r="D47" s="198"/>
      <c r="E47" s="198"/>
      <c r="F47" s="178"/>
    </row>
    <row r="48" spans="1:6" ht="18.75" customHeight="1">
      <c r="A48" s="201" t="s">
        <v>355</v>
      </c>
      <c r="B48" s="177" t="s">
        <v>356</v>
      </c>
      <c r="C48" s="198"/>
      <c r="D48" s="198"/>
      <c r="E48" s="198"/>
      <c r="F48" s="178"/>
    </row>
    <row r="49" spans="1:6" ht="18" customHeight="1">
      <c r="A49" s="201" t="s">
        <v>359</v>
      </c>
      <c r="B49" s="177" t="s">
        <v>353</v>
      </c>
      <c r="C49" s="198"/>
      <c r="D49" s="198"/>
      <c r="E49" s="198"/>
      <c r="F49" s="178"/>
    </row>
    <row r="50" spans="1:6" ht="18" customHeight="1">
      <c r="A50" s="181"/>
      <c r="B50" s="182" t="s">
        <v>360</v>
      </c>
      <c r="C50" s="197">
        <f>SUM(C46:C49)</f>
        <v>0</v>
      </c>
      <c r="D50" s="197">
        <f>SUM(D46:D49)</f>
        <v>0</v>
      </c>
      <c r="E50" s="197">
        <f>SUM(E46:E49)</f>
        <v>0</v>
      </c>
      <c r="F50" s="185"/>
    </row>
    <row r="51" spans="1:6" ht="18.75" customHeight="1">
      <c r="A51" s="201" t="s">
        <v>336</v>
      </c>
      <c r="B51" s="177" t="s">
        <v>253</v>
      </c>
      <c r="C51" s="198"/>
      <c r="D51" s="198"/>
      <c r="E51" s="198"/>
      <c r="F51" s="178"/>
    </row>
    <row r="52" spans="1:6" ht="18.75" customHeight="1">
      <c r="A52" s="201" t="s">
        <v>337</v>
      </c>
      <c r="B52" s="177" t="s">
        <v>254</v>
      </c>
      <c r="C52" s="198"/>
      <c r="D52" s="198"/>
      <c r="E52" s="198"/>
      <c r="F52" s="178"/>
    </row>
    <row r="53" spans="1:6" ht="18.75" customHeight="1">
      <c r="A53" s="181"/>
      <c r="B53" s="182" t="s">
        <v>318</v>
      </c>
      <c r="C53" s="197">
        <f>SUM(C51:C52)</f>
        <v>0</v>
      </c>
      <c r="D53" s="197">
        <f>SUM(D51:D52)</f>
        <v>0</v>
      </c>
      <c r="E53" s="197">
        <f>SUM(E51:E52)</f>
        <v>0</v>
      </c>
      <c r="F53" s="185"/>
    </row>
    <row r="54" spans="1:6" ht="21.75" customHeight="1">
      <c r="A54" s="176" t="s">
        <v>345</v>
      </c>
      <c r="B54" s="177" t="s">
        <v>255</v>
      </c>
      <c r="C54" s="198"/>
      <c r="D54" s="198"/>
      <c r="E54" s="198"/>
      <c r="F54" s="178"/>
    </row>
    <row r="55" spans="1:6" ht="18.75" customHeight="1">
      <c r="A55" s="176">
        <v>36423</v>
      </c>
      <c r="B55" s="177" t="s">
        <v>256</v>
      </c>
      <c r="C55" s="198"/>
      <c r="D55" s="198"/>
      <c r="E55" s="198"/>
      <c r="F55" s="178"/>
    </row>
    <row r="56" spans="1:6" ht="18.75" customHeight="1">
      <c r="A56" s="176" t="s">
        <v>347</v>
      </c>
      <c r="B56" s="177" t="s">
        <v>346</v>
      </c>
      <c r="C56" s="198"/>
      <c r="D56" s="198"/>
      <c r="E56" s="198"/>
      <c r="F56" s="178"/>
    </row>
    <row r="57" spans="1:6" ht="20.25" customHeight="1">
      <c r="A57" s="176" t="s">
        <v>348</v>
      </c>
      <c r="B57" s="177" t="s">
        <v>257</v>
      </c>
      <c r="C57" s="198"/>
      <c r="D57" s="198"/>
      <c r="E57" s="198"/>
      <c r="F57" s="178"/>
    </row>
    <row r="58" spans="1:6" ht="20.25" customHeight="1">
      <c r="A58" s="176" t="s">
        <v>349</v>
      </c>
      <c r="B58" s="177" t="s">
        <v>258</v>
      </c>
      <c r="C58" s="198"/>
      <c r="D58" s="198"/>
      <c r="E58" s="198"/>
      <c r="F58" s="178"/>
    </row>
    <row r="59" spans="1:6" ht="18" customHeight="1">
      <c r="A59" s="181"/>
      <c r="B59" s="182" t="s">
        <v>350</v>
      </c>
      <c r="C59" s="197">
        <f>SUM(C54:C58)</f>
        <v>0</v>
      </c>
      <c r="D59" s="197">
        <f>SUM(D54:D58)</f>
        <v>0</v>
      </c>
      <c r="E59" s="197">
        <f>SUM(E54:E58)</f>
        <v>0</v>
      </c>
      <c r="F59" s="185"/>
    </row>
    <row r="60" spans="1:6" ht="18.75" customHeight="1">
      <c r="A60" s="181"/>
      <c r="B60" s="182" t="s">
        <v>197</v>
      </c>
      <c r="C60" s="197">
        <f>C59+C53+C50+C37+C34</f>
        <v>0</v>
      </c>
      <c r="D60" s="197">
        <f>D59+D53+D50+D37+D34</f>
        <v>0</v>
      </c>
      <c r="E60" s="197">
        <f>E59+E53+E50+E37+E34</f>
        <v>0</v>
      </c>
      <c r="F60" s="185"/>
    </row>
    <row r="61" spans="1:6" ht="18.75">
      <c r="A61" s="176" t="s">
        <v>361</v>
      </c>
      <c r="B61" s="186" t="s">
        <v>435</v>
      </c>
      <c r="C61" s="213"/>
      <c r="D61" s="213"/>
      <c r="E61" s="213"/>
      <c r="F61" s="178"/>
    </row>
    <row r="62" spans="1:6" ht="19.5" customHeight="1">
      <c r="A62" s="176" t="s">
        <v>362</v>
      </c>
      <c r="B62" s="187" t="s">
        <v>436</v>
      </c>
      <c r="C62" s="214"/>
      <c r="D62" s="214"/>
      <c r="E62" s="214"/>
      <c r="F62" s="178"/>
    </row>
    <row r="63" spans="1:6" ht="28.5" customHeight="1">
      <c r="A63" s="181"/>
      <c r="B63" s="222" t="s">
        <v>338</v>
      </c>
      <c r="C63" s="223">
        <f>SUM(C61:C62)</f>
        <v>0</v>
      </c>
      <c r="D63" s="223">
        <f>SUM(D61:D62)</f>
        <v>0</v>
      </c>
      <c r="E63" s="223">
        <f>SUM(E61:E62)</f>
        <v>0</v>
      </c>
      <c r="F63" s="221"/>
    </row>
    <row r="64" spans="1:6" ht="18" customHeight="1">
      <c r="A64" s="176" t="s">
        <v>363</v>
      </c>
      <c r="B64" s="187" t="s">
        <v>365</v>
      </c>
      <c r="C64" s="214"/>
      <c r="D64" s="214"/>
      <c r="E64" s="214"/>
      <c r="F64" s="178"/>
    </row>
    <row r="65" spans="1:6" ht="20.25" customHeight="1">
      <c r="A65" s="176"/>
      <c r="B65" s="187" t="s">
        <v>437</v>
      </c>
      <c r="C65" s="214"/>
      <c r="D65" s="214"/>
      <c r="E65" s="214"/>
      <c r="F65" s="178"/>
    </row>
    <row r="66" spans="1:6" ht="23.25" customHeight="1">
      <c r="A66" s="181"/>
      <c r="B66" s="188" t="s">
        <v>260</v>
      </c>
      <c r="C66" s="189">
        <f>SUM(C64:C65)</f>
        <v>0</v>
      </c>
      <c r="D66" s="189">
        <f>SUM(D64:D65)</f>
        <v>0</v>
      </c>
      <c r="E66" s="189">
        <f>SUM(E64:E65)</f>
        <v>0</v>
      </c>
      <c r="F66" s="221"/>
    </row>
    <row r="67" spans="1:6" ht="19.5" customHeight="1">
      <c r="A67" s="176" t="s">
        <v>371</v>
      </c>
      <c r="B67" s="188" t="s">
        <v>366</v>
      </c>
      <c r="C67" s="213"/>
      <c r="D67" s="213"/>
      <c r="E67" s="213"/>
      <c r="F67" s="178"/>
    </row>
    <row r="68" spans="1:6" ht="23.25" customHeight="1">
      <c r="A68" s="176" t="s">
        <v>374</v>
      </c>
      <c r="B68" s="187" t="s">
        <v>367</v>
      </c>
      <c r="C68" s="214"/>
      <c r="D68" s="214"/>
      <c r="E68" s="214"/>
      <c r="F68" s="178"/>
    </row>
    <row r="69" spans="1:6" ht="18" customHeight="1">
      <c r="A69" s="176" t="s">
        <v>375</v>
      </c>
      <c r="B69" s="187" t="s">
        <v>368</v>
      </c>
      <c r="C69" s="214"/>
      <c r="D69" s="214"/>
      <c r="E69" s="214"/>
      <c r="F69" s="178"/>
    </row>
    <row r="70" spans="1:6" ht="23.25" customHeight="1">
      <c r="A70" s="176"/>
      <c r="B70" s="187" t="s">
        <v>369</v>
      </c>
      <c r="C70" s="214"/>
      <c r="D70" s="214"/>
      <c r="E70" s="214"/>
      <c r="F70" s="178"/>
    </row>
    <row r="71" spans="1:6" ht="24.75" customHeight="1">
      <c r="A71" s="176" t="s">
        <v>373</v>
      </c>
      <c r="B71" s="187" t="s">
        <v>372</v>
      </c>
      <c r="C71" s="214"/>
      <c r="D71" s="214"/>
      <c r="E71" s="214"/>
      <c r="F71" s="178"/>
    </row>
    <row r="72" spans="1:6" ht="18.75" customHeight="1">
      <c r="A72" s="176" t="s">
        <v>376</v>
      </c>
      <c r="B72" s="187" t="s">
        <v>370</v>
      </c>
      <c r="C72" s="214"/>
      <c r="D72" s="214"/>
      <c r="E72" s="214"/>
      <c r="F72" s="178"/>
    </row>
    <row r="73" spans="1:6" ht="19.5" customHeight="1">
      <c r="A73" s="181"/>
      <c r="B73" s="222" t="s">
        <v>364</v>
      </c>
      <c r="C73" s="223">
        <f>SUM(C68:C72)</f>
        <v>0</v>
      </c>
      <c r="D73" s="223">
        <f>SUM(D68:D72)</f>
        <v>0</v>
      </c>
      <c r="E73" s="223">
        <f>SUM(E68:E72)</f>
        <v>0</v>
      </c>
      <c r="F73" s="185"/>
    </row>
    <row r="74" spans="1:6" ht="17.25" customHeight="1">
      <c r="A74" s="181"/>
      <c r="B74" s="188" t="s">
        <v>341</v>
      </c>
      <c r="C74" s="189">
        <f>C73+C67+C66+C63</f>
        <v>0</v>
      </c>
      <c r="D74" s="189">
        <f>D73+D67+D66+D63</f>
        <v>0</v>
      </c>
      <c r="E74" s="189">
        <f>E73+E67+E66+E63</f>
        <v>0</v>
      </c>
      <c r="F74" s="185"/>
    </row>
    <row r="75" spans="1:6" ht="25.5" customHeight="1">
      <c r="A75" s="176" t="s">
        <v>378</v>
      </c>
      <c r="B75" s="186" t="s">
        <v>261</v>
      </c>
      <c r="C75" s="213"/>
      <c r="D75" s="213"/>
      <c r="E75" s="213"/>
      <c r="F75" s="178"/>
    </row>
    <row r="76" spans="1:6" ht="23.25" customHeight="1">
      <c r="A76" s="176" t="s">
        <v>377</v>
      </c>
      <c r="B76" s="186" t="s">
        <v>262</v>
      </c>
      <c r="C76" s="213"/>
      <c r="D76" s="213"/>
      <c r="E76" s="213"/>
      <c r="F76" s="178"/>
    </row>
    <row r="77" spans="1:6" ht="18.75" customHeight="1">
      <c r="A77" s="176" t="s">
        <v>379</v>
      </c>
      <c r="B77" s="186" t="s">
        <v>263</v>
      </c>
      <c r="C77" s="213"/>
      <c r="D77" s="213"/>
      <c r="E77" s="213"/>
      <c r="F77" s="178"/>
    </row>
    <row r="78" spans="1:6" ht="19.5" customHeight="1">
      <c r="A78" s="181"/>
      <c r="B78" s="188" t="s">
        <v>264</v>
      </c>
      <c r="C78" s="189">
        <f>SUM(C75:C77)</f>
        <v>0</v>
      </c>
      <c r="D78" s="189">
        <f>SUM(D75:D77)</f>
        <v>0</v>
      </c>
      <c r="E78" s="189">
        <f>SUM(E75:E77)</f>
        <v>0</v>
      </c>
      <c r="F78" s="185"/>
    </row>
    <row r="79" spans="1:6" ht="26.25" customHeight="1">
      <c r="A79" s="176" t="s">
        <v>389</v>
      </c>
      <c r="B79" s="187" t="s">
        <v>380</v>
      </c>
      <c r="C79" s="214"/>
      <c r="D79" s="214"/>
      <c r="E79" s="214"/>
      <c r="F79" s="178"/>
    </row>
    <row r="80" spans="1:6" ht="22.5" customHeight="1">
      <c r="A80" s="176" t="s">
        <v>390</v>
      </c>
      <c r="B80" s="187" t="s">
        <v>381</v>
      </c>
      <c r="C80" s="214"/>
      <c r="D80" s="214"/>
      <c r="E80" s="214"/>
      <c r="F80" s="178"/>
    </row>
    <row r="81" spans="1:6" ht="21" customHeight="1">
      <c r="A81" s="176" t="s">
        <v>391</v>
      </c>
      <c r="B81" s="187" t="s">
        <v>382</v>
      </c>
      <c r="C81" s="214"/>
      <c r="D81" s="214"/>
      <c r="E81" s="214"/>
      <c r="F81" s="178"/>
    </row>
    <row r="82" spans="1:6" ht="24.75" customHeight="1">
      <c r="A82" s="181"/>
      <c r="B82" s="188" t="s">
        <v>383</v>
      </c>
      <c r="C82" s="189">
        <f>SUM(C79:C80)</f>
        <v>0</v>
      </c>
      <c r="D82" s="189">
        <f>SUM(D79:D80)</f>
        <v>0</v>
      </c>
      <c r="E82" s="189">
        <f>SUM(E79:E80)</f>
        <v>0</v>
      </c>
      <c r="F82" s="185"/>
    </row>
    <row r="83" spans="1:6" ht="21" customHeight="1">
      <c r="A83" s="176" t="s">
        <v>393</v>
      </c>
      <c r="B83" s="177" t="s">
        <v>392</v>
      </c>
      <c r="C83" s="198"/>
      <c r="D83" s="198"/>
      <c r="E83" s="198"/>
      <c r="F83" s="178"/>
    </row>
    <row r="84" spans="1:6" ht="19.5" customHeight="1">
      <c r="A84" s="176" t="s">
        <v>394</v>
      </c>
      <c r="B84" s="177" t="s">
        <v>384</v>
      </c>
      <c r="C84" s="198"/>
      <c r="D84" s="198"/>
      <c r="E84" s="198"/>
      <c r="F84" s="178"/>
    </row>
    <row r="85" spans="1:6" ht="20.25" customHeight="1">
      <c r="A85" s="176" t="s">
        <v>395</v>
      </c>
      <c r="B85" s="177" t="s">
        <v>385</v>
      </c>
      <c r="C85" s="198"/>
      <c r="D85" s="198"/>
      <c r="E85" s="198"/>
      <c r="F85" s="178"/>
    </row>
    <row r="86" spans="1:6" ht="23.25" customHeight="1">
      <c r="A86" s="176" t="s">
        <v>396</v>
      </c>
      <c r="B86" s="177" t="s">
        <v>386</v>
      </c>
      <c r="C86" s="198"/>
      <c r="D86" s="198"/>
      <c r="E86" s="198"/>
      <c r="F86" s="178"/>
    </row>
    <row r="87" spans="1:6" ht="23.25" customHeight="1">
      <c r="A87" s="176"/>
      <c r="B87" s="182" t="s">
        <v>387</v>
      </c>
      <c r="C87" s="198">
        <f>SUM(C83:C86)</f>
        <v>0</v>
      </c>
      <c r="D87" s="198">
        <f>SUM(D83:D86)</f>
        <v>0</v>
      </c>
      <c r="E87" s="198">
        <f>SUM(E83:E86)</f>
        <v>0</v>
      </c>
      <c r="F87" s="178"/>
    </row>
    <row r="88" spans="1:6" ht="18.75">
      <c r="A88" s="176" t="s">
        <v>397</v>
      </c>
      <c r="B88" s="182" t="s">
        <v>268</v>
      </c>
      <c r="C88" s="198"/>
      <c r="D88" s="198"/>
      <c r="E88" s="198"/>
      <c r="F88" s="178"/>
    </row>
    <row r="89" spans="1:6" ht="18.75" customHeight="1">
      <c r="A89" s="181"/>
      <c r="B89" s="190" t="s">
        <v>388</v>
      </c>
      <c r="C89" s="167">
        <f>C88+C87+C82</f>
        <v>0</v>
      </c>
      <c r="D89" s="167">
        <f>D88+D87+D82</f>
        <v>0</v>
      </c>
      <c r="E89" s="167">
        <f>E88+E87+E82</f>
        <v>0</v>
      </c>
      <c r="F89" s="185"/>
    </row>
    <row r="90" spans="1:6" ht="19.5" customHeight="1">
      <c r="A90" s="181"/>
      <c r="B90" s="190" t="s">
        <v>30</v>
      </c>
      <c r="C90" s="225">
        <f>C78+C74+C60+C31+C24</f>
        <v>0</v>
      </c>
      <c r="D90" s="225">
        <f>D78+D74+D60+D31+D24</f>
        <v>0</v>
      </c>
      <c r="E90" s="225">
        <f>E78+E74+E60+E31+E24</f>
        <v>0</v>
      </c>
      <c r="F90" s="185"/>
    </row>
    <row r="91" spans="1:6" ht="21.75" customHeight="1">
      <c r="A91" s="176" t="s">
        <v>398</v>
      </c>
      <c r="B91" s="177" t="s">
        <v>269</v>
      </c>
      <c r="C91" s="198"/>
      <c r="D91" s="198"/>
      <c r="E91" s="198"/>
      <c r="F91" s="178"/>
    </row>
    <row r="92" spans="1:6" ht="19.5" customHeight="1">
      <c r="A92" s="176" t="s">
        <v>399</v>
      </c>
      <c r="B92" s="177" t="s">
        <v>400</v>
      </c>
      <c r="C92" s="198"/>
      <c r="D92" s="198"/>
      <c r="E92" s="198"/>
      <c r="F92" s="178"/>
    </row>
    <row r="93" spans="1:6" ht="18.75" customHeight="1">
      <c r="A93" s="176"/>
      <c r="B93" s="177" t="s">
        <v>270</v>
      </c>
      <c r="C93" s="198"/>
      <c r="D93" s="198"/>
      <c r="E93" s="198"/>
      <c r="F93" s="178"/>
    </row>
    <row r="94" spans="1:6" ht="21" customHeight="1">
      <c r="A94" s="176" t="s">
        <v>401</v>
      </c>
      <c r="B94" s="177" t="s">
        <v>271</v>
      </c>
      <c r="C94" s="198"/>
      <c r="D94" s="198"/>
      <c r="E94" s="198"/>
      <c r="F94" s="178"/>
    </row>
    <row r="95" spans="1:6" ht="22.5" customHeight="1">
      <c r="A95" s="176" t="s">
        <v>402</v>
      </c>
      <c r="B95" s="177" t="s">
        <v>272</v>
      </c>
      <c r="C95" s="198"/>
      <c r="D95" s="198"/>
      <c r="E95" s="198"/>
      <c r="F95" s="178"/>
    </row>
    <row r="96" spans="1:6" ht="20.25" customHeight="1">
      <c r="A96" s="176" t="s">
        <v>402</v>
      </c>
      <c r="B96" s="177" t="s">
        <v>342</v>
      </c>
      <c r="C96" s="198"/>
      <c r="D96" s="198"/>
      <c r="E96" s="198"/>
      <c r="F96" s="178"/>
    </row>
    <row r="97" spans="1:6" ht="24.75" customHeight="1">
      <c r="A97" s="176" t="s">
        <v>403</v>
      </c>
      <c r="B97" s="177" t="s">
        <v>273</v>
      </c>
      <c r="C97" s="198"/>
      <c r="D97" s="198"/>
      <c r="E97" s="198"/>
      <c r="F97" s="178"/>
    </row>
    <row r="98" spans="1:6" ht="20.25" customHeight="1">
      <c r="A98" s="181"/>
      <c r="B98" s="182" t="s">
        <v>404</v>
      </c>
      <c r="C98" s="197">
        <f>SUM(C91:C96)</f>
        <v>0</v>
      </c>
      <c r="D98" s="197">
        <f>SUM(D91:D96)</f>
        <v>0</v>
      </c>
      <c r="E98" s="197">
        <f>SUM(E91:E96)</f>
        <v>0</v>
      </c>
      <c r="F98" s="185"/>
    </row>
    <row r="99" spans="1:6" ht="18.75" customHeight="1">
      <c r="A99" s="176" t="s">
        <v>405</v>
      </c>
      <c r="B99" s="177" t="s">
        <v>274</v>
      </c>
      <c r="C99" s="198"/>
      <c r="D99" s="198"/>
      <c r="E99" s="198"/>
      <c r="F99" s="178"/>
    </row>
    <row r="100" spans="1:6" ht="18" customHeight="1">
      <c r="A100" s="176" t="s">
        <v>406</v>
      </c>
      <c r="B100" s="177" t="s">
        <v>275</v>
      </c>
      <c r="C100" s="198"/>
      <c r="D100" s="198"/>
      <c r="E100" s="198"/>
      <c r="F100" s="178"/>
    </row>
    <row r="101" spans="1:6" ht="21" customHeight="1">
      <c r="A101" s="176" t="s">
        <v>407</v>
      </c>
      <c r="B101" s="177" t="s">
        <v>276</v>
      </c>
      <c r="C101" s="198"/>
      <c r="D101" s="198"/>
      <c r="E101" s="198"/>
      <c r="F101" s="178"/>
    </row>
    <row r="102" spans="1:6" ht="27" customHeight="1">
      <c r="A102" s="176" t="s">
        <v>408</v>
      </c>
      <c r="B102" s="177" t="s">
        <v>277</v>
      </c>
      <c r="C102" s="198"/>
      <c r="D102" s="198"/>
      <c r="E102" s="198"/>
      <c r="F102" s="178"/>
    </row>
    <row r="103" spans="1:6" ht="20.25" customHeight="1">
      <c r="A103" s="181"/>
      <c r="B103" s="182" t="s">
        <v>278</v>
      </c>
      <c r="C103" s="197">
        <f>SUM(C99:C102)</f>
        <v>0</v>
      </c>
      <c r="D103" s="197">
        <f>SUM(D99:D102)</f>
        <v>0</v>
      </c>
      <c r="E103" s="197">
        <f>SUM(E99:E102)</f>
        <v>0</v>
      </c>
      <c r="F103" s="185"/>
    </row>
    <row r="104" spans="1:6" ht="27" customHeight="1">
      <c r="A104" s="176">
        <v>246</v>
      </c>
      <c r="B104" s="177" t="s">
        <v>265</v>
      </c>
      <c r="C104" s="198"/>
      <c r="D104" s="198"/>
      <c r="E104" s="198"/>
      <c r="F104" s="178"/>
    </row>
    <row r="105" spans="1:6" ht="29.25" customHeight="1">
      <c r="A105" s="176">
        <v>247</v>
      </c>
      <c r="B105" s="177" t="s">
        <v>266</v>
      </c>
      <c r="C105" s="198"/>
      <c r="D105" s="198"/>
      <c r="E105" s="198"/>
      <c r="F105" s="178"/>
    </row>
    <row r="106" spans="1:6" ht="25.5" customHeight="1">
      <c r="A106" s="176">
        <v>249</v>
      </c>
      <c r="B106" s="177" t="s">
        <v>267</v>
      </c>
      <c r="C106" s="198"/>
      <c r="D106" s="198"/>
      <c r="E106" s="198"/>
      <c r="F106" s="178"/>
    </row>
    <row r="107" spans="1:6" ht="27.75" customHeight="1">
      <c r="A107" s="181"/>
      <c r="B107" s="190" t="s">
        <v>409</v>
      </c>
      <c r="C107" s="167">
        <f>SUM(C104:C106)</f>
        <v>0</v>
      </c>
      <c r="D107" s="167">
        <f>SUM(D104:D106)</f>
        <v>0</v>
      </c>
      <c r="E107" s="167">
        <f>SUM(E104:E106)</f>
        <v>0</v>
      </c>
      <c r="F107" s="185"/>
    </row>
    <row r="108" spans="1:6" ht="21" customHeight="1">
      <c r="A108" s="176" t="s">
        <v>413</v>
      </c>
      <c r="B108" s="177" t="s">
        <v>410</v>
      </c>
      <c r="C108" s="198"/>
      <c r="D108" s="198"/>
      <c r="E108" s="198"/>
      <c r="F108" s="178"/>
    </row>
    <row r="109" spans="1:6" ht="24.75" customHeight="1">
      <c r="A109" s="176" t="s">
        <v>414</v>
      </c>
      <c r="B109" s="177" t="s">
        <v>384</v>
      </c>
      <c r="C109" s="198"/>
      <c r="D109" s="198"/>
      <c r="E109" s="198"/>
      <c r="F109" s="178"/>
    </row>
    <row r="110" spans="1:6" ht="19.5" customHeight="1">
      <c r="A110" s="176" t="s">
        <v>415</v>
      </c>
      <c r="B110" s="177" t="s">
        <v>385</v>
      </c>
      <c r="C110" s="198"/>
      <c r="D110" s="198"/>
      <c r="E110" s="198"/>
      <c r="F110" s="178"/>
    </row>
    <row r="111" spans="1:6" ht="16.5" customHeight="1">
      <c r="A111" s="176" t="s">
        <v>416</v>
      </c>
      <c r="B111" s="177" t="s">
        <v>386</v>
      </c>
      <c r="C111" s="198"/>
      <c r="D111" s="198"/>
      <c r="E111" s="198"/>
      <c r="F111" s="178"/>
    </row>
    <row r="112" spans="1:6" ht="24.75" customHeight="1">
      <c r="A112" s="176"/>
      <c r="B112" s="182" t="s">
        <v>411</v>
      </c>
      <c r="C112" s="198">
        <f>SUM(C108:C111)</f>
        <v>0</v>
      </c>
      <c r="D112" s="198">
        <f>SUM(D108:D111)</f>
        <v>0</v>
      </c>
      <c r="E112" s="198">
        <f>SUM(E108:E111)</f>
        <v>0</v>
      </c>
      <c r="F112" s="185"/>
    </row>
    <row r="113" spans="1:6" ht="20.25" customHeight="1">
      <c r="A113" s="176"/>
      <c r="B113" s="182" t="s">
        <v>417</v>
      </c>
      <c r="C113" s="198">
        <f>C112+C107+C103+C98</f>
        <v>0</v>
      </c>
      <c r="D113" s="198">
        <f>D112+D107+D103+D98</f>
        <v>0</v>
      </c>
      <c r="E113" s="198">
        <f>E112+E107+E103+E98</f>
        <v>0</v>
      </c>
      <c r="F113" s="185"/>
    </row>
    <row r="114" spans="1:6" ht="25.5" customHeight="1">
      <c r="A114" s="181"/>
      <c r="B114" s="182" t="s">
        <v>412</v>
      </c>
      <c r="C114" s="216">
        <f>C113+C90</f>
        <v>0</v>
      </c>
      <c r="D114" s="216">
        <f>D113+D90</f>
        <v>0</v>
      </c>
      <c r="E114" s="216">
        <f>E113+E90</f>
        <v>0</v>
      </c>
      <c r="F114" s="183"/>
    </row>
    <row r="115" spans="1:6" ht="33" customHeight="1">
      <c r="A115" s="179" t="s">
        <v>422</v>
      </c>
      <c r="B115" s="202" t="s">
        <v>421</v>
      </c>
      <c r="C115" s="192"/>
      <c r="D115" s="192"/>
      <c r="E115" s="192"/>
      <c r="F115" s="210"/>
    </row>
    <row r="116" spans="1:6" ht="24" customHeight="1">
      <c r="A116" s="179" t="s">
        <v>423</v>
      </c>
      <c r="B116" s="202" t="s">
        <v>279</v>
      </c>
      <c r="C116" s="192"/>
      <c r="D116" s="192"/>
      <c r="E116" s="192"/>
      <c r="F116" s="210"/>
    </row>
    <row r="117" spans="1:6" ht="23.25" customHeight="1">
      <c r="A117" s="191"/>
      <c r="B117" s="204" t="s">
        <v>343</v>
      </c>
      <c r="C117" s="194">
        <f>SUM(C115:C116)</f>
        <v>0</v>
      </c>
      <c r="D117" s="194">
        <f>SUM(D115:D116)</f>
        <v>0</v>
      </c>
      <c r="E117" s="194">
        <f>SUM(E115:E116)</f>
        <v>0</v>
      </c>
      <c r="F117" s="211"/>
    </row>
    <row r="118" spans="1:6" ht="18.75">
      <c r="A118" s="179" t="s">
        <v>424</v>
      </c>
      <c r="B118" s="205" t="s">
        <v>420</v>
      </c>
      <c r="C118" s="195"/>
      <c r="D118" s="195"/>
      <c r="E118" s="195"/>
      <c r="F118" s="210"/>
    </row>
    <row r="119" spans="1:6" ht="19.5" customHeight="1">
      <c r="A119" s="179" t="s">
        <v>425</v>
      </c>
      <c r="B119" s="203" t="s">
        <v>280</v>
      </c>
      <c r="C119" s="193"/>
      <c r="D119" s="193"/>
      <c r="E119" s="193"/>
      <c r="F119" s="210"/>
    </row>
    <row r="120" spans="1:6" ht="21.75" customHeight="1">
      <c r="A120" s="179" t="s">
        <v>426</v>
      </c>
      <c r="B120" s="203" t="s">
        <v>281</v>
      </c>
      <c r="C120" s="193"/>
      <c r="D120" s="193"/>
      <c r="E120" s="193"/>
      <c r="F120" s="210"/>
    </row>
    <row r="121" spans="1:6" ht="24" customHeight="1">
      <c r="A121" s="179" t="s">
        <v>427</v>
      </c>
      <c r="B121" s="202" t="s">
        <v>418</v>
      </c>
      <c r="C121" s="192"/>
      <c r="D121" s="192"/>
      <c r="E121" s="192"/>
      <c r="F121" s="210"/>
    </row>
    <row r="122" spans="1:6" ht="18.75" customHeight="1">
      <c r="A122" s="179" t="s">
        <v>428</v>
      </c>
      <c r="B122" s="203" t="s">
        <v>282</v>
      </c>
      <c r="C122" s="193"/>
      <c r="D122" s="193"/>
      <c r="E122" s="193"/>
      <c r="F122" s="210"/>
    </row>
    <row r="123" spans="1:6" ht="24.75" customHeight="1">
      <c r="A123" s="179" t="s">
        <v>429</v>
      </c>
      <c r="B123" s="203" t="s">
        <v>283</v>
      </c>
      <c r="C123" s="193"/>
      <c r="D123" s="193"/>
      <c r="E123" s="193"/>
      <c r="F123" s="210"/>
    </row>
    <row r="124" spans="1:6" ht="18.75" customHeight="1">
      <c r="A124" s="191">
        <v>297</v>
      </c>
      <c r="B124" s="204" t="s">
        <v>419</v>
      </c>
      <c r="C124" s="194">
        <f>SUM(C118:C123)</f>
        <v>0</v>
      </c>
      <c r="D124" s="194">
        <f>SUM(D118:D123)</f>
        <v>0</v>
      </c>
      <c r="E124" s="194">
        <f>SUM(E118:E123)</f>
        <v>0</v>
      </c>
      <c r="F124" s="211"/>
    </row>
    <row r="125" spans="1:6" ht="18.75">
      <c r="A125" s="179" t="s">
        <v>430</v>
      </c>
      <c r="B125" s="205" t="s">
        <v>284</v>
      </c>
      <c r="C125" s="195"/>
      <c r="D125" s="195"/>
      <c r="E125" s="195"/>
      <c r="F125" s="210"/>
    </row>
    <row r="126" spans="1:6" ht="18.75">
      <c r="A126" s="179" t="s">
        <v>431</v>
      </c>
      <c r="B126" s="205" t="s">
        <v>285</v>
      </c>
      <c r="C126" s="195"/>
      <c r="D126" s="195"/>
      <c r="E126" s="195"/>
      <c r="F126" s="210"/>
    </row>
    <row r="127" spans="1:6" ht="18.75">
      <c r="A127" s="179">
        <v>5915</v>
      </c>
      <c r="B127" s="205" t="s">
        <v>286</v>
      </c>
      <c r="C127" s="195"/>
      <c r="D127" s="195"/>
      <c r="E127" s="195"/>
      <c r="F127" s="210"/>
    </row>
    <row r="128" spans="1:6" ht="18.75">
      <c r="A128" s="179">
        <v>5916</v>
      </c>
      <c r="B128" s="205" t="s">
        <v>287</v>
      </c>
      <c r="C128" s="195"/>
      <c r="D128" s="195"/>
      <c r="E128" s="195"/>
      <c r="F128" s="210"/>
    </row>
    <row r="129" spans="1:6" ht="18.75">
      <c r="A129" s="191"/>
      <c r="B129" s="206" t="s">
        <v>432</v>
      </c>
      <c r="C129" s="196">
        <f>SUM(C125:C128)</f>
        <v>0</v>
      </c>
      <c r="D129" s="196">
        <f>SUM(D125:D128)</f>
        <v>0</v>
      </c>
      <c r="E129" s="196">
        <f>SUM(E125:E128)</f>
        <v>0</v>
      </c>
      <c r="F129" s="211"/>
    </row>
    <row r="130" spans="1:6" ht="18.75">
      <c r="A130" s="191"/>
      <c r="B130" s="206" t="s">
        <v>433</v>
      </c>
      <c r="C130" s="196">
        <f>C117+C124+C129</f>
        <v>0</v>
      </c>
      <c r="D130" s="196"/>
      <c r="E130" s="196"/>
      <c r="F130" s="211"/>
    </row>
    <row r="131" spans="1:6" ht="18.75">
      <c r="A131" s="191"/>
      <c r="B131" s="182" t="s">
        <v>344</v>
      </c>
      <c r="C131" s="216">
        <f>C130+C114</f>
        <v>0</v>
      </c>
      <c r="D131" s="216">
        <f>D130+D114</f>
        <v>0</v>
      </c>
      <c r="E131" s="216">
        <f>E130+E114</f>
        <v>0</v>
      </c>
      <c r="F131" s="184"/>
    </row>
  </sheetData>
  <sheetProtection/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workbookViewId="0" topLeftCell="A1">
      <selection activeCell="H6" sqref="H6"/>
    </sheetView>
  </sheetViews>
  <sheetFormatPr defaultColWidth="8.66015625" defaultRowHeight="18"/>
  <cols>
    <col min="1" max="1" width="16.41015625" style="15" customWidth="1"/>
    <col min="2" max="2" width="29.58203125" style="15" customWidth="1"/>
    <col min="3" max="5" width="8.91015625" style="15" customWidth="1"/>
    <col min="6" max="6" width="8" style="15" customWidth="1"/>
    <col min="7" max="16384" width="8.91015625" style="15" customWidth="1"/>
  </cols>
  <sheetData>
    <row r="1" spans="1:2" ht="19.5" thickBot="1">
      <c r="A1" s="2">
        <v>680001</v>
      </c>
      <c r="B1" s="98" t="s">
        <v>120</v>
      </c>
    </row>
    <row r="2" spans="1:5" ht="19.5" thickTop="1">
      <c r="A2" s="17"/>
      <c r="B2" s="2"/>
      <c r="C2" s="14"/>
      <c r="D2" s="14"/>
      <c r="E2" s="99"/>
    </row>
    <row r="3" spans="1:8" ht="37.5">
      <c r="A3" s="31" t="s">
        <v>63</v>
      </c>
      <c r="B3" s="26"/>
      <c r="C3" s="42" t="s">
        <v>139</v>
      </c>
      <c r="D3" s="42" t="s">
        <v>153</v>
      </c>
      <c r="E3" s="32" t="s">
        <v>152</v>
      </c>
      <c r="F3" s="136" t="s">
        <v>183</v>
      </c>
      <c r="G3" s="31" t="s">
        <v>186</v>
      </c>
      <c r="H3" s="31" t="s">
        <v>182</v>
      </c>
    </row>
    <row r="4" spans="1:9" ht="18.75">
      <c r="A4" s="28"/>
      <c r="B4" s="26" t="s">
        <v>121</v>
      </c>
      <c r="C4" s="32"/>
      <c r="D4" s="32"/>
      <c r="E4" s="32"/>
      <c r="F4" s="32"/>
      <c r="G4" s="26"/>
      <c r="H4" s="26">
        <v>360</v>
      </c>
      <c r="I4" t="s">
        <v>200</v>
      </c>
    </row>
    <row r="5" spans="1:8" ht="18.75">
      <c r="A5" s="28"/>
      <c r="B5" s="31" t="s">
        <v>190</v>
      </c>
      <c r="C5" s="32"/>
      <c r="D5" s="32"/>
      <c r="E5" s="32"/>
      <c r="F5" s="32"/>
      <c r="G5" s="26"/>
      <c r="H5" s="26">
        <v>324</v>
      </c>
    </row>
    <row r="6" spans="1:9" ht="18.75">
      <c r="A6" s="28"/>
      <c r="B6" s="28" t="s">
        <v>189</v>
      </c>
      <c r="C6" s="32"/>
      <c r="D6" s="32">
        <v>299</v>
      </c>
      <c r="E6" s="32"/>
      <c r="F6" s="32"/>
      <c r="G6" s="26"/>
      <c r="H6" s="26">
        <v>380</v>
      </c>
      <c r="I6" t="s">
        <v>199</v>
      </c>
    </row>
    <row r="7" spans="1:8" ht="18.75">
      <c r="A7" s="28"/>
      <c r="B7" s="28" t="s">
        <v>191</v>
      </c>
      <c r="C7" s="32"/>
      <c r="D7" s="32"/>
      <c r="E7" s="32"/>
      <c r="F7" s="32"/>
      <c r="G7" s="26"/>
      <c r="H7" s="26">
        <f>88+81+81</f>
        <v>250</v>
      </c>
    </row>
    <row r="8" spans="1:8" ht="18.75">
      <c r="A8" s="28"/>
      <c r="B8" s="28" t="s">
        <v>48</v>
      </c>
      <c r="C8" s="32">
        <f>SUM(C4:C6)</f>
        <v>0</v>
      </c>
      <c r="D8" s="32">
        <f>SUM(D4:D6)</f>
        <v>299</v>
      </c>
      <c r="E8" s="32"/>
      <c r="F8" s="32"/>
      <c r="G8" s="26"/>
      <c r="H8" s="28">
        <f>SUM(H4:H7)</f>
        <v>1314</v>
      </c>
    </row>
    <row r="9" spans="1:8" ht="18.75">
      <c r="A9" s="28"/>
      <c r="B9" s="28"/>
      <c r="C9" s="32"/>
      <c r="D9" s="32"/>
      <c r="E9" s="32"/>
      <c r="F9" s="32"/>
      <c r="G9" s="26"/>
      <c r="H9" s="26"/>
    </row>
    <row r="10" spans="1:8" ht="18.75">
      <c r="A10" s="26" t="s">
        <v>64</v>
      </c>
      <c r="B10" s="28"/>
      <c r="C10" s="26"/>
      <c r="D10" s="26"/>
      <c r="E10" s="26"/>
      <c r="F10" s="26"/>
      <c r="G10" s="26"/>
      <c r="H10" s="26"/>
    </row>
    <row r="11" spans="1:8" ht="18.75">
      <c r="A11" s="26">
        <v>54913</v>
      </c>
      <c r="B11" s="26" t="s">
        <v>28</v>
      </c>
      <c r="C11" s="32">
        <v>50</v>
      </c>
      <c r="D11" s="32">
        <v>10</v>
      </c>
      <c r="E11" s="32">
        <v>50</v>
      </c>
      <c r="F11" s="32"/>
      <c r="G11" s="26"/>
      <c r="H11" s="26"/>
    </row>
    <row r="12" spans="1:8" ht="18.75">
      <c r="A12" s="26">
        <v>54712</v>
      </c>
      <c r="B12" s="26" t="s">
        <v>83</v>
      </c>
      <c r="C12" s="32">
        <v>300</v>
      </c>
      <c r="D12" s="32"/>
      <c r="E12" s="32">
        <v>300</v>
      </c>
      <c r="F12" s="32"/>
      <c r="G12" s="26"/>
      <c r="H12" s="26"/>
    </row>
    <row r="13" spans="1:8" ht="18.75">
      <c r="A13" s="28">
        <v>54</v>
      </c>
      <c r="B13" s="28" t="s">
        <v>70</v>
      </c>
      <c r="C13" s="32">
        <f>SUM(C11:C12)</f>
        <v>350</v>
      </c>
      <c r="D13" s="32">
        <f>SUM(D11:D12)</f>
        <v>10</v>
      </c>
      <c r="E13" s="32">
        <f>SUM(E11:E12)</f>
        <v>350</v>
      </c>
      <c r="F13" s="32">
        <f>SUM(F11:F12)</f>
        <v>0</v>
      </c>
      <c r="G13" s="26"/>
      <c r="H13" s="26">
        <f>SUM(H11:H12)</f>
        <v>0</v>
      </c>
    </row>
    <row r="14" spans="1:8" ht="18.75">
      <c r="A14" s="28"/>
      <c r="B14" s="28"/>
      <c r="C14" s="32"/>
      <c r="D14" s="32"/>
      <c r="E14" s="32"/>
      <c r="F14" s="32"/>
      <c r="G14" s="26"/>
      <c r="H14" s="26"/>
    </row>
    <row r="15" spans="1:8" ht="48" customHeight="1">
      <c r="A15" s="26">
        <v>552181</v>
      </c>
      <c r="B15" s="95" t="s">
        <v>136</v>
      </c>
      <c r="C15" s="33">
        <v>200</v>
      </c>
      <c r="D15" s="33">
        <v>200</v>
      </c>
      <c r="E15" s="33">
        <v>200</v>
      </c>
      <c r="F15" s="33">
        <v>120</v>
      </c>
      <c r="G15" s="26"/>
      <c r="H15" s="26">
        <v>120</v>
      </c>
    </row>
    <row r="16" spans="1:8" ht="18.75">
      <c r="A16" s="26">
        <v>5531</v>
      </c>
      <c r="B16" s="95" t="s">
        <v>84</v>
      </c>
      <c r="C16" s="33"/>
      <c r="D16" s="33"/>
      <c r="E16" s="33"/>
      <c r="F16" s="33"/>
      <c r="G16" s="26"/>
      <c r="H16" s="26"/>
    </row>
    <row r="17" spans="1:8" ht="18.75">
      <c r="A17" s="28">
        <v>55</v>
      </c>
      <c r="B17" s="28" t="s">
        <v>39</v>
      </c>
      <c r="C17" s="32">
        <f aca="true" t="shared" si="0" ref="C17:H17">SUM(C15:C16)</f>
        <v>200</v>
      </c>
      <c r="D17" s="32">
        <f t="shared" si="0"/>
        <v>200</v>
      </c>
      <c r="E17" s="32">
        <f t="shared" si="0"/>
        <v>200</v>
      </c>
      <c r="F17" s="32">
        <f t="shared" si="0"/>
        <v>120</v>
      </c>
      <c r="G17" s="32">
        <f t="shared" si="0"/>
        <v>0</v>
      </c>
      <c r="H17" s="32">
        <f t="shared" si="0"/>
        <v>120</v>
      </c>
    </row>
    <row r="18" spans="1:8" ht="18.75">
      <c r="A18" s="28"/>
      <c r="B18" s="28"/>
      <c r="C18" s="32"/>
      <c r="D18" s="32"/>
      <c r="E18" s="32"/>
      <c r="F18" s="32"/>
      <c r="G18" s="26"/>
      <c r="H18" s="26"/>
    </row>
    <row r="19" spans="1:8" ht="18.75">
      <c r="A19" s="26">
        <v>56111</v>
      </c>
      <c r="B19" s="26" t="s">
        <v>40</v>
      </c>
      <c r="C19" s="33">
        <v>149</v>
      </c>
      <c r="D19" s="33">
        <v>58</v>
      </c>
      <c r="E19" s="33">
        <f>(E17+E13)*0.27</f>
        <v>148.5</v>
      </c>
      <c r="F19" s="33"/>
      <c r="G19" s="26"/>
      <c r="H19" s="26"/>
    </row>
    <row r="20" spans="1:8" ht="18.75">
      <c r="A20" s="28">
        <v>56</v>
      </c>
      <c r="B20" s="28" t="s">
        <v>41</v>
      </c>
      <c r="C20" s="32">
        <f>SUM(C19:C19)</f>
        <v>149</v>
      </c>
      <c r="D20" s="32">
        <f>SUM(D19:D19)</f>
        <v>58</v>
      </c>
      <c r="E20" s="32">
        <f>SUM(E19:E19)</f>
        <v>148.5</v>
      </c>
      <c r="F20" s="32">
        <f>SUM(F19:F19)</f>
        <v>0</v>
      </c>
      <c r="G20" s="26"/>
      <c r="H20" s="26"/>
    </row>
    <row r="21" spans="1:8" ht="18.75">
      <c r="A21" s="28"/>
      <c r="B21" s="28"/>
      <c r="C21" s="32"/>
      <c r="D21" s="32"/>
      <c r="E21" s="32"/>
      <c r="F21" s="32"/>
      <c r="G21" s="26"/>
      <c r="H21" s="26"/>
    </row>
    <row r="22" spans="1:8" ht="18.75">
      <c r="A22" s="28"/>
      <c r="B22" s="28" t="s">
        <v>27</v>
      </c>
      <c r="C22" s="32">
        <f aca="true" t="shared" si="1" ref="C22:H22">SUM(C20,C17,C13)</f>
        <v>699</v>
      </c>
      <c r="D22" s="32">
        <f t="shared" si="1"/>
        <v>268</v>
      </c>
      <c r="E22" s="32">
        <f t="shared" si="1"/>
        <v>698.5</v>
      </c>
      <c r="F22" s="32">
        <f t="shared" si="1"/>
        <v>120</v>
      </c>
      <c r="G22" s="32">
        <f t="shared" si="1"/>
        <v>0</v>
      </c>
      <c r="H22" s="32">
        <f t="shared" si="1"/>
        <v>120</v>
      </c>
    </row>
    <row r="23" spans="1:8" ht="18.75">
      <c r="A23" s="28"/>
      <c r="B23" s="28"/>
      <c r="C23" s="26"/>
      <c r="D23" s="32"/>
      <c r="E23" s="26"/>
      <c r="F23" s="26"/>
      <c r="G23" s="26"/>
      <c r="H23" s="26"/>
    </row>
    <row r="24" spans="1:8" ht="18.75">
      <c r="A24" s="28"/>
      <c r="B24" s="28"/>
      <c r="C24" s="33"/>
      <c r="D24" s="32"/>
      <c r="E24" s="33"/>
      <c r="F24" s="33"/>
      <c r="G24" s="26"/>
      <c r="H24" s="26"/>
    </row>
    <row r="25" spans="1:8" ht="18.75">
      <c r="A25" s="26"/>
      <c r="B25" s="26"/>
      <c r="C25" s="26"/>
      <c r="D25" s="33"/>
      <c r="E25" s="26"/>
      <c r="F25" s="26"/>
      <c r="G25" s="26"/>
      <c r="H25" s="26"/>
    </row>
    <row r="26" spans="1:8" ht="18.75">
      <c r="A26" s="282" t="s">
        <v>0</v>
      </c>
      <c r="B26" s="279"/>
      <c r="C26" s="32">
        <f>SUM(C22)</f>
        <v>699</v>
      </c>
      <c r="D26" s="32">
        <f>SUM(D22+D8)</f>
        <v>567</v>
      </c>
      <c r="E26" s="32">
        <f>SUM(E22)</f>
        <v>698.5</v>
      </c>
      <c r="F26" s="32">
        <f>SUM(F22)</f>
        <v>120</v>
      </c>
      <c r="G26" s="32">
        <f>SUM(G22)</f>
        <v>0</v>
      </c>
      <c r="H26" s="32">
        <f>H22+H8</f>
        <v>1434</v>
      </c>
    </row>
    <row r="27" spans="1:6" ht="18.75">
      <c r="A27" s="26"/>
      <c r="B27" s="26"/>
      <c r="C27" s="33"/>
      <c r="D27" s="33"/>
      <c r="E27" s="26"/>
      <c r="F27" s="26"/>
    </row>
    <row r="29" ht="18.75">
      <c r="D29" s="14"/>
    </row>
  </sheetData>
  <sheetProtection/>
  <mergeCells count="1">
    <mergeCell ref="A26:B26"/>
  </mergeCells>
  <printOptions/>
  <pageMargins left="0.7" right="0.7" top="0.75" bottom="0.75" header="0.3" footer="0.3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131"/>
  <sheetViews>
    <sheetView view="pageBreakPreview" zoomScale="60" zoomScalePageLayoutView="0" workbookViewId="0" topLeftCell="A112">
      <selection activeCell="G10" sqref="G10"/>
    </sheetView>
  </sheetViews>
  <sheetFormatPr defaultColWidth="8.66015625" defaultRowHeight="18"/>
  <cols>
    <col min="2" max="2" width="37.66015625" style="0" customWidth="1"/>
    <col min="6" max="6" width="8.91015625" style="238" customWidth="1"/>
  </cols>
  <sheetData>
    <row r="1" spans="1:6" ht="18.75">
      <c r="A1" s="171"/>
      <c r="B1" s="199"/>
      <c r="C1" s="172"/>
      <c r="D1" s="172"/>
      <c r="E1" s="199"/>
      <c r="F1" s="229"/>
    </row>
    <row r="2" spans="1:6" ht="18.75">
      <c r="A2" s="173"/>
      <c r="B2" s="200" t="s">
        <v>288</v>
      </c>
      <c r="C2" s="174"/>
      <c r="D2" s="174"/>
      <c r="E2" s="200"/>
      <c r="F2" s="230"/>
    </row>
    <row r="3" spans="1:6" ht="18.75">
      <c r="A3" s="173">
        <v>680001</v>
      </c>
      <c r="B3" s="200" t="s">
        <v>442</v>
      </c>
      <c r="C3" s="174" t="s">
        <v>182</v>
      </c>
      <c r="D3" s="174" t="s">
        <v>289</v>
      </c>
      <c r="E3" s="200">
        <v>2016</v>
      </c>
      <c r="F3" s="230"/>
    </row>
    <row r="4" spans="1:6" ht="18.75">
      <c r="A4" s="173" t="s">
        <v>443</v>
      </c>
      <c r="B4" s="200"/>
      <c r="C4" s="174"/>
      <c r="D4" s="174"/>
      <c r="E4" s="200"/>
      <c r="F4" s="230"/>
    </row>
    <row r="5" spans="1:6" ht="18.75">
      <c r="A5" s="175" t="s">
        <v>230</v>
      </c>
      <c r="B5" s="201" t="s">
        <v>231</v>
      </c>
      <c r="C5" s="175"/>
      <c r="D5" s="175"/>
      <c r="E5" s="201"/>
      <c r="F5" s="231"/>
    </row>
    <row r="6" spans="1:6" ht="21" customHeight="1">
      <c r="A6" s="201" t="s">
        <v>290</v>
      </c>
      <c r="B6" s="177" t="s">
        <v>232</v>
      </c>
      <c r="C6" s="198"/>
      <c r="D6" s="198"/>
      <c r="E6" s="177"/>
      <c r="F6" s="232"/>
    </row>
    <row r="7" spans="1:6" ht="18.75" customHeight="1">
      <c r="A7" s="201" t="s">
        <v>291</v>
      </c>
      <c r="B7" s="177" t="s">
        <v>233</v>
      </c>
      <c r="C7" s="198"/>
      <c r="D7" s="198"/>
      <c r="E7" s="177"/>
      <c r="F7" s="232"/>
    </row>
    <row r="8" spans="1:6" ht="24.75" customHeight="1">
      <c r="A8" s="201" t="s">
        <v>292</v>
      </c>
      <c r="B8" s="177" t="s">
        <v>234</v>
      </c>
      <c r="C8" s="198"/>
      <c r="D8" s="198"/>
      <c r="E8" s="177"/>
      <c r="F8" s="232"/>
    </row>
    <row r="9" spans="1:6" ht="18.75" customHeight="1">
      <c r="A9" s="201" t="s">
        <v>293</v>
      </c>
      <c r="B9" s="177" t="s">
        <v>235</v>
      </c>
      <c r="C9" s="198"/>
      <c r="D9" s="198"/>
      <c r="E9" s="177"/>
      <c r="F9" s="232"/>
    </row>
    <row r="10" spans="1:6" ht="21" customHeight="1">
      <c r="A10" s="201" t="s">
        <v>294</v>
      </c>
      <c r="B10" s="177" t="s">
        <v>236</v>
      </c>
      <c r="C10" s="198"/>
      <c r="D10" s="198"/>
      <c r="E10" s="177"/>
      <c r="F10" s="232"/>
    </row>
    <row r="11" spans="1:6" ht="21" customHeight="1">
      <c r="A11" s="201" t="s">
        <v>295</v>
      </c>
      <c r="B11" s="177" t="s">
        <v>37</v>
      </c>
      <c r="C11" s="198"/>
      <c r="D11" s="198"/>
      <c r="E11" s="177"/>
      <c r="F11" s="232"/>
    </row>
    <row r="12" spans="1:6" ht="21" customHeight="1">
      <c r="A12" s="201" t="s">
        <v>296</v>
      </c>
      <c r="B12" s="177" t="s">
        <v>237</v>
      </c>
      <c r="C12" s="198"/>
      <c r="D12" s="198"/>
      <c r="E12" s="177"/>
      <c r="F12" s="232"/>
    </row>
    <row r="13" spans="1:6" ht="22.5" customHeight="1">
      <c r="A13" s="201" t="s">
        <v>297</v>
      </c>
      <c r="B13" s="177" t="s">
        <v>2</v>
      </c>
      <c r="C13" s="198"/>
      <c r="D13" s="198"/>
      <c r="E13" s="177"/>
      <c r="F13" s="232"/>
    </row>
    <row r="14" spans="1:6" ht="20.25" customHeight="1">
      <c r="A14" s="201" t="s">
        <v>298</v>
      </c>
      <c r="B14" s="177" t="s">
        <v>238</v>
      </c>
      <c r="C14" s="198"/>
      <c r="D14" s="198"/>
      <c r="E14" s="177"/>
      <c r="F14" s="232"/>
    </row>
    <row r="15" spans="1:6" ht="18" customHeight="1">
      <c r="A15" s="201" t="s">
        <v>299</v>
      </c>
      <c r="B15" s="177" t="s">
        <v>239</v>
      </c>
      <c r="C15" s="198"/>
      <c r="D15" s="198"/>
      <c r="E15" s="177"/>
      <c r="F15" s="232"/>
    </row>
    <row r="16" spans="1:6" ht="18.75" customHeight="1">
      <c r="A16" s="201" t="s">
        <v>300</v>
      </c>
      <c r="B16" s="177" t="s">
        <v>240</v>
      </c>
      <c r="C16" s="198"/>
      <c r="D16" s="198"/>
      <c r="E16" s="177"/>
      <c r="F16" s="232"/>
    </row>
    <row r="17" spans="1:6" ht="20.25" customHeight="1">
      <c r="A17" s="201" t="s">
        <v>301</v>
      </c>
      <c r="B17" s="177" t="s">
        <v>241</v>
      </c>
      <c r="C17" s="198"/>
      <c r="D17" s="198"/>
      <c r="E17" s="177"/>
      <c r="F17" s="232"/>
    </row>
    <row r="18" spans="1:6" ht="18.75" customHeight="1">
      <c r="A18" s="181"/>
      <c r="B18" s="182" t="s">
        <v>305</v>
      </c>
      <c r="C18" s="197">
        <f>SUM(C6:C17)</f>
        <v>0</v>
      </c>
      <c r="D18" s="197">
        <f>SUM(D6:D17)</f>
        <v>0</v>
      </c>
      <c r="E18" s="182">
        <f>SUM(E6:E17)</f>
        <v>0</v>
      </c>
      <c r="F18" s="233"/>
    </row>
    <row r="19" spans="1:6" ht="18.75" customHeight="1">
      <c r="A19" s="201" t="s">
        <v>302</v>
      </c>
      <c r="B19" s="177" t="s">
        <v>242</v>
      </c>
      <c r="C19" s="198"/>
      <c r="D19" s="198"/>
      <c r="E19" s="177"/>
      <c r="F19" s="232"/>
    </row>
    <row r="20" spans="1:6" ht="24.75" customHeight="1">
      <c r="A20" s="201" t="s">
        <v>303</v>
      </c>
      <c r="B20" s="177" t="s">
        <v>243</v>
      </c>
      <c r="C20" s="198"/>
      <c r="D20" s="198"/>
      <c r="E20" s="177"/>
      <c r="F20" s="232"/>
    </row>
    <row r="21" spans="1:6" ht="20.25" customHeight="1">
      <c r="A21" s="201" t="s">
        <v>306</v>
      </c>
      <c r="B21" s="177" t="s">
        <v>17</v>
      </c>
      <c r="C21" s="198"/>
      <c r="D21" s="198"/>
      <c r="E21" s="177"/>
      <c r="F21" s="232"/>
    </row>
    <row r="22" spans="1:6" ht="17.25" customHeight="1">
      <c r="A22" s="201" t="s">
        <v>304</v>
      </c>
      <c r="B22" s="177" t="s">
        <v>244</v>
      </c>
      <c r="C22" s="198"/>
      <c r="D22" s="198"/>
      <c r="E22" s="177"/>
      <c r="F22" s="232"/>
    </row>
    <row r="23" spans="1:6" ht="18.75" customHeight="1">
      <c r="A23" s="181"/>
      <c r="B23" s="182" t="s">
        <v>307</v>
      </c>
      <c r="C23" s="197">
        <f>SUM(C19:C22)</f>
        <v>0</v>
      </c>
      <c r="D23" s="197">
        <f>SUM(D19:D22)</f>
        <v>0</v>
      </c>
      <c r="E23" s="182">
        <f>SUM(E19:E22)</f>
        <v>0</v>
      </c>
      <c r="F23" s="233"/>
    </row>
    <row r="24" spans="1:6" ht="18.75" customHeight="1">
      <c r="A24" s="181"/>
      <c r="B24" s="182" t="s">
        <v>308</v>
      </c>
      <c r="C24" s="197">
        <f>C23+C18</f>
        <v>0</v>
      </c>
      <c r="D24" s="197">
        <f>D23+D18</f>
        <v>0</v>
      </c>
      <c r="E24" s="182">
        <f>E23+E18</f>
        <v>0</v>
      </c>
      <c r="F24" s="233"/>
    </row>
    <row r="25" spans="1:6" ht="18.75" customHeight="1">
      <c r="A25" s="201" t="s">
        <v>319</v>
      </c>
      <c r="B25" s="180" t="s">
        <v>309</v>
      </c>
      <c r="C25" s="212"/>
      <c r="D25" s="212"/>
      <c r="E25" s="180"/>
      <c r="F25" s="232"/>
    </row>
    <row r="26" spans="1:6" ht="18.75" customHeight="1">
      <c r="A26" s="201" t="s">
        <v>321</v>
      </c>
      <c r="B26" s="180" t="s">
        <v>310</v>
      </c>
      <c r="C26" s="212"/>
      <c r="D26" s="212"/>
      <c r="E26" s="180"/>
      <c r="F26" s="232"/>
    </row>
    <row r="27" spans="1:6" ht="18" customHeight="1">
      <c r="A27" s="201" t="s">
        <v>320</v>
      </c>
      <c r="B27" s="180" t="s">
        <v>311</v>
      </c>
      <c r="C27" s="212"/>
      <c r="D27" s="212"/>
      <c r="E27" s="180"/>
      <c r="F27" s="232"/>
    </row>
    <row r="28" spans="1:6" ht="18.75" customHeight="1">
      <c r="A28" s="176">
        <v>5215</v>
      </c>
      <c r="B28" s="180" t="s">
        <v>312</v>
      </c>
      <c r="C28" s="212"/>
      <c r="D28" s="212"/>
      <c r="E28" s="180"/>
      <c r="F28" s="232"/>
    </row>
    <row r="29" spans="1:6" ht="18.75" customHeight="1">
      <c r="A29" s="176">
        <v>5216</v>
      </c>
      <c r="B29" s="180" t="s">
        <v>313</v>
      </c>
      <c r="C29" s="212"/>
      <c r="D29" s="212"/>
      <c r="E29" s="180"/>
      <c r="F29" s="232"/>
    </row>
    <row r="30" spans="1:6" ht="16.5" customHeight="1">
      <c r="A30" s="201" t="s">
        <v>322</v>
      </c>
      <c r="B30" s="180" t="s">
        <v>314</v>
      </c>
      <c r="C30" s="212"/>
      <c r="D30" s="212"/>
      <c r="E30" s="180"/>
      <c r="F30" s="232"/>
    </row>
    <row r="31" spans="1:6" ht="28.5" customHeight="1">
      <c r="A31" s="181"/>
      <c r="B31" s="182" t="s">
        <v>434</v>
      </c>
      <c r="C31" s="216">
        <f>SUM(C25:C30)</f>
        <v>0</v>
      </c>
      <c r="D31" s="216">
        <f>SUM(D25:D30)</f>
        <v>0</v>
      </c>
      <c r="E31" s="227">
        <f>SUM(E25:E30)</f>
        <v>0</v>
      </c>
      <c r="F31" s="233"/>
    </row>
    <row r="32" spans="1:6" ht="19.5" customHeight="1">
      <c r="A32" s="201" t="s">
        <v>323</v>
      </c>
      <c r="B32" s="177" t="s">
        <v>246</v>
      </c>
      <c r="C32" s="198"/>
      <c r="D32" s="198"/>
      <c r="E32" s="177"/>
      <c r="F32" s="232"/>
    </row>
    <row r="33" spans="1:6" ht="20.25" customHeight="1">
      <c r="A33" s="201" t="s">
        <v>324</v>
      </c>
      <c r="B33" s="177" t="s">
        <v>247</v>
      </c>
      <c r="C33" s="198"/>
      <c r="D33" s="198"/>
      <c r="E33" s="177"/>
      <c r="F33" s="232"/>
    </row>
    <row r="34" spans="1:6" ht="18.75" customHeight="1">
      <c r="A34" s="181"/>
      <c r="B34" s="182" t="s">
        <v>315</v>
      </c>
      <c r="C34" s="197">
        <f>SUM(C32:C33)</f>
        <v>0</v>
      </c>
      <c r="D34" s="197">
        <f>SUM(D32:D33)</f>
        <v>0</v>
      </c>
      <c r="E34" s="182">
        <f>SUM(E32:E33)</f>
        <v>0</v>
      </c>
      <c r="F34" s="233"/>
    </row>
    <row r="35" spans="1:6" ht="18" customHeight="1">
      <c r="A35" s="201" t="s">
        <v>325</v>
      </c>
      <c r="B35" s="177" t="s">
        <v>248</v>
      </c>
      <c r="C35" s="198"/>
      <c r="D35" s="198"/>
      <c r="E35" s="177"/>
      <c r="F35" s="232"/>
    </row>
    <row r="36" spans="1:6" ht="21" customHeight="1">
      <c r="A36" s="201" t="s">
        <v>326</v>
      </c>
      <c r="B36" s="177" t="s">
        <v>249</v>
      </c>
      <c r="C36" s="198"/>
      <c r="D36" s="198"/>
      <c r="E36" s="177"/>
      <c r="F36" s="232"/>
    </row>
    <row r="37" spans="1:6" ht="21.75" customHeight="1">
      <c r="A37" s="181"/>
      <c r="B37" s="182" t="s">
        <v>316</v>
      </c>
      <c r="C37" s="197">
        <f>SUM(C35:C36)</f>
        <v>0</v>
      </c>
      <c r="D37" s="197">
        <f>SUM(D35:D36)</f>
        <v>0</v>
      </c>
      <c r="E37" s="182">
        <f>SUM(E35:E36)</f>
        <v>0</v>
      </c>
      <c r="F37" s="233"/>
    </row>
    <row r="38" spans="1:6" ht="18" customHeight="1">
      <c r="A38" s="201" t="s">
        <v>327</v>
      </c>
      <c r="B38" s="177" t="s">
        <v>250</v>
      </c>
      <c r="C38" s="198"/>
      <c r="D38" s="198"/>
      <c r="E38" s="177"/>
      <c r="F38" s="232"/>
    </row>
    <row r="39" spans="1:6" ht="16.5" customHeight="1">
      <c r="A39" s="201" t="s">
        <v>328</v>
      </c>
      <c r="B39" s="177" t="s">
        <v>251</v>
      </c>
      <c r="C39" s="198"/>
      <c r="D39" s="198"/>
      <c r="E39" s="177"/>
      <c r="F39" s="232"/>
    </row>
    <row r="40" spans="1:6" ht="18.75" customHeight="1">
      <c r="A40" s="201" t="s">
        <v>329</v>
      </c>
      <c r="B40" s="177" t="s">
        <v>317</v>
      </c>
      <c r="C40" s="198"/>
      <c r="D40" s="198"/>
      <c r="E40" s="177"/>
      <c r="F40" s="232"/>
    </row>
    <row r="41" spans="1:6" ht="18.75" customHeight="1">
      <c r="A41" s="201" t="s">
        <v>330</v>
      </c>
      <c r="B41" s="177" t="s">
        <v>331</v>
      </c>
      <c r="C41" s="198">
        <v>120</v>
      </c>
      <c r="D41" s="198">
        <v>120</v>
      </c>
      <c r="E41" s="177">
        <v>120</v>
      </c>
      <c r="F41" s="232"/>
    </row>
    <row r="42" spans="1:6" ht="18" customHeight="1">
      <c r="A42" s="201" t="s">
        <v>332</v>
      </c>
      <c r="B42" s="177" t="s">
        <v>333</v>
      </c>
      <c r="C42" s="198"/>
      <c r="D42" s="198"/>
      <c r="E42" s="177"/>
      <c r="F42" s="232"/>
    </row>
    <row r="43" spans="1:6" ht="20.25" customHeight="1">
      <c r="A43" s="200"/>
      <c r="B43" s="182" t="s">
        <v>357</v>
      </c>
      <c r="C43" s="197">
        <f>SUM(C41:C42)</f>
        <v>120</v>
      </c>
      <c r="D43" s="197">
        <f>SUM(D41:D42)</f>
        <v>120</v>
      </c>
      <c r="E43" s="182">
        <f>SUM(E41:E42)</f>
        <v>120</v>
      </c>
      <c r="F43" s="233"/>
    </row>
    <row r="44" spans="1:6" ht="20.25" customHeight="1">
      <c r="A44" s="200" t="s">
        <v>334</v>
      </c>
      <c r="B44" s="218" t="s">
        <v>358</v>
      </c>
      <c r="C44" s="219"/>
      <c r="D44" s="219"/>
      <c r="E44" s="218"/>
      <c r="F44" s="233"/>
    </row>
    <row r="45" spans="1:6" ht="20.25" customHeight="1">
      <c r="A45" s="200" t="s">
        <v>335</v>
      </c>
      <c r="B45" s="182" t="s">
        <v>252</v>
      </c>
      <c r="C45" s="197"/>
      <c r="D45" s="197"/>
      <c r="E45" s="182"/>
      <c r="F45" s="233"/>
    </row>
    <row r="46" spans="1:6" ht="18.75" customHeight="1">
      <c r="A46" s="201">
        <v>533711</v>
      </c>
      <c r="B46" s="177" t="s">
        <v>351</v>
      </c>
      <c r="C46" s="198"/>
      <c r="D46" s="198"/>
      <c r="E46" s="177"/>
      <c r="F46" s="232"/>
    </row>
    <row r="47" spans="1:6" ht="18.75" customHeight="1">
      <c r="A47" s="201" t="s">
        <v>354</v>
      </c>
      <c r="B47" s="177" t="s">
        <v>352</v>
      </c>
      <c r="C47" s="198"/>
      <c r="D47" s="198"/>
      <c r="E47" s="177"/>
      <c r="F47" s="232"/>
    </row>
    <row r="48" spans="1:6" ht="18.75" customHeight="1">
      <c r="A48" s="201" t="s">
        <v>355</v>
      </c>
      <c r="B48" s="177" t="s">
        <v>356</v>
      </c>
      <c r="C48" s="198"/>
      <c r="D48" s="198"/>
      <c r="E48" s="177"/>
      <c r="F48" s="232"/>
    </row>
    <row r="49" spans="1:6" ht="18" customHeight="1">
      <c r="A49" s="201" t="s">
        <v>359</v>
      </c>
      <c r="B49" s="177" t="s">
        <v>353</v>
      </c>
      <c r="C49" s="198"/>
      <c r="D49" s="198"/>
      <c r="E49" s="177"/>
      <c r="F49" s="232"/>
    </row>
    <row r="50" spans="1:6" ht="18" customHeight="1">
      <c r="A50" s="181"/>
      <c r="B50" s="182" t="s">
        <v>360</v>
      </c>
      <c r="C50" s="197">
        <f>SUM(C46:C49)</f>
        <v>0</v>
      </c>
      <c r="D50" s="197">
        <f>SUM(D46:D49)</f>
        <v>0</v>
      </c>
      <c r="E50" s="182">
        <f>SUM(E46:E49)</f>
        <v>0</v>
      </c>
      <c r="F50" s="233"/>
    </row>
    <row r="51" spans="1:6" ht="18.75" customHeight="1">
      <c r="A51" s="201" t="s">
        <v>336</v>
      </c>
      <c r="B51" s="177" t="s">
        <v>253</v>
      </c>
      <c r="C51" s="198"/>
      <c r="D51" s="198"/>
      <c r="E51" s="177"/>
      <c r="F51" s="232"/>
    </row>
    <row r="52" spans="1:6" ht="18.75" customHeight="1">
      <c r="A52" s="201" t="s">
        <v>337</v>
      </c>
      <c r="B52" s="177" t="s">
        <v>254</v>
      </c>
      <c r="C52" s="198"/>
      <c r="D52" s="198"/>
      <c r="E52" s="177"/>
      <c r="F52" s="232"/>
    </row>
    <row r="53" spans="1:6" ht="18.75" customHeight="1">
      <c r="A53" s="181"/>
      <c r="B53" s="182" t="s">
        <v>318</v>
      </c>
      <c r="C53" s="197">
        <f>SUM(C51:C52)</f>
        <v>0</v>
      </c>
      <c r="D53" s="197">
        <f>SUM(D51:D52)</f>
        <v>0</v>
      </c>
      <c r="E53" s="182">
        <f>SUM(E51:E52)</f>
        <v>0</v>
      </c>
      <c r="F53" s="233"/>
    </row>
    <row r="54" spans="1:6" ht="21.75" customHeight="1">
      <c r="A54" s="176" t="s">
        <v>345</v>
      </c>
      <c r="B54" s="177" t="s">
        <v>255</v>
      </c>
      <c r="C54" s="198"/>
      <c r="D54" s="198"/>
      <c r="E54" s="177"/>
      <c r="F54" s="232"/>
    </row>
    <row r="55" spans="1:6" ht="18.75" customHeight="1">
      <c r="A55" s="176">
        <v>36423</v>
      </c>
      <c r="B55" s="177" t="s">
        <v>256</v>
      </c>
      <c r="C55" s="198"/>
      <c r="D55" s="198"/>
      <c r="E55" s="177"/>
      <c r="F55" s="232"/>
    </row>
    <row r="56" spans="1:6" ht="18.75" customHeight="1">
      <c r="A56" s="176" t="s">
        <v>347</v>
      </c>
      <c r="B56" s="177" t="s">
        <v>346</v>
      </c>
      <c r="C56" s="198"/>
      <c r="D56" s="198"/>
      <c r="E56" s="177"/>
      <c r="F56" s="232"/>
    </row>
    <row r="57" spans="1:6" ht="20.25" customHeight="1">
      <c r="A57" s="176" t="s">
        <v>348</v>
      </c>
      <c r="B57" s="177" t="s">
        <v>257</v>
      </c>
      <c r="C57" s="198"/>
      <c r="D57" s="198"/>
      <c r="E57" s="177"/>
      <c r="F57" s="232"/>
    </row>
    <row r="58" spans="1:6" ht="20.25" customHeight="1">
      <c r="A58" s="176" t="s">
        <v>349</v>
      </c>
      <c r="B58" s="177" t="s">
        <v>258</v>
      </c>
      <c r="C58" s="198"/>
      <c r="D58" s="198"/>
      <c r="E58" s="177"/>
      <c r="F58" s="232"/>
    </row>
    <row r="59" spans="1:6" ht="18" customHeight="1">
      <c r="A59" s="181"/>
      <c r="B59" s="182" t="s">
        <v>350</v>
      </c>
      <c r="C59" s="197">
        <f>SUM(C54:C58)</f>
        <v>0</v>
      </c>
      <c r="D59" s="197">
        <f>SUM(D54:D58)</f>
        <v>0</v>
      </c>
      <c r="E59" s="182">
        <f>SUM(E54:E58)</f>
        <v>0</v>
      </c>
      <c r="F59" s="233"/>
    </row>
    <row r="60" spans="1:6" ht="18.75" customHeight="1">
      <c r="A60" s="181"/>
      <c r="B60" s="182" t="s">
        <v>197</v>
      </c>
      <c r="C60" s="197">
        <f>C59+C53+C50+C37+C34+C45+C44+C43</f>
        <v>120</v>
      </c>
      <c r="D60" s="197">
        <f>D59+D53+D50+D37+D34+D45+D44+D43</f>
        <v>120</v>
      </c>
      <c r="E60" s="182">
        <f>E59+E53+E50+E37+E34+E45+E44+E43</f>
        <v>120</v>
      </c>
      <c r="F60" s="233"/>
    </row>
    <row r="61" spans="1:6" ht="18.75">
      <c r="A61" s="176" t="s">
        <v>361</v>
      </c>
      <c r="B61" s="186" t="s">
        <v>435</v>
      </c>
      <c r="C61" s="213"/>
      <c r="D61" s="213"/>
      <c r="E61" s="186"/>
      <c r="F61" s="232"/>
    </row>
    <row r="62" spans="1:6" ht="19.5" customHeight="1">
      <c r="A62" s="176" t="s">
        <v>362</v>
      </c>
      <c r="B62" s="187" t="s">
        <v>436</v>
      </c>
      <c r="C62" s="214"/>
      <c r="D62" s="214"/>
      <c r="E62" s="187"/>
      <c r="F62" s="232"/>
    </row>
    <row r="63" spans="1:6" ht="28.5" customHeight="1">
      <c r="A63" s="181"/>
      <c r="B63" s="222" t="s">
        <v>338</v>
      </c>
      <c r="C63" s="223">
        <f>SUM(C61:C62)</f>
        <v>0</v>
      </c>
      <c r="D63" s="223">
        <f>SUM(D61:D62)</f>
        <v>0</v>
      </c>
      <c r="E63" s="222">
        <f>SUM(E61:E62)</f>
        <v>0</v>
      </c>
      <c r="F63" s="234"/>
    </row>
    <row r="64" spans="1:6" ht="18" customHeight="1">
      <c r="A64" s="176" t="s">
        <v>363</v>
      </c>
      <c r="B64" s="187" t="s">
        <v>365</v>
      </c>
      <c r="C64" s="214"/>
      <c r="D64" s="214"/>
      <c r="E64" s="187"/>
      <c r="F64" s="232"/>
    </row>
    <row r="65" spans="1:6" ht="20.25" customHeight="1">
      <c r="A65" s="176"/>
      <c r="B65" s="187" t="s">
        <v>437</v>
      </c>
      <c r="C65" s="214"/>
      <c r="D65" s="214"/>
      <c r="E65" s="187"/>
      <c r="F65" s="232"/>
    </row>
    <row r="66" spans="1:6" ht="23.25" customHeight="1">
      <c r="A66" s="181"/>
      <c r="B66" s="188" t="s">
        <v>260</v>
      </c>
      <c r="C66" s="189">
        <f>SUM(C64:C65)</f>
        <v>0</v>
      </c>
      <c r="D66" s="189">
        <f>SUM(D64:D65)</f>
        <v>0</v>
      </c>
      <c r="E66" s="188">
        <f>SUM(E64:E65)</f>
        <v>0</v>
      </c>
      <c r="F66" s="234"/>
    </row>
    <row r="67" spans="1:6" ht="19.5" customHeight="1">
      <c r="A67" s="176" t="s">
        <v>371</v>
      </c>
      <c r="B67" s="188" t="s">
        <v>366</v>
      </c>
      <c r="C67" s="213"/>
      <c r="D67" s="213"/>
      <c r="E67" s="186"/>
      <c r="F67" s="232"/>
    </row>
    <row r="68" spans="1:6" ht="23.25" customHeight="1">
      <c r="A68" s="176" t="s">
        <v>374</v>
      </c>
      <c r="B68" s="187" t="s">
        <v>367</v>
      </c>
      <c r="C68" s="214"/>
      <c r="D68" s="214"/>
      <c r="E68" s="187"/>
      <c r="F68" s="232"/>
    </row>
    <row r="69" spans="1:6" ht="18" customHeight="1">
      <c r="A69" s="176" t="s">
        <v>375</v>
      </c>
      <c r="B69" s="187" t="s">
        <v>368</v>
      </c>
      <c r="C69" s="214"/>
      <c r="D69" s="214"/>
      <c r="E69" s="187"/>
      <c r="F69" s="232"/>
    </row>
    <row r="70" spans="1:6" ht="23.25" customHeight="1">
      <c r="A70" s="176"/>
      <c r="B70" s="187" t="s">
        <v>369</v>
      </c>
      <c r="C70" s="214"/>
      <c r="D70" s="214"/>
      <c r="E70" s="187"/>
      <c r="F70" s="232"/>
    </row>
    <row r="71" spans="1:6" ht="24.75" customHeight="1">
      <c r="A71" s="176" t="s">
        <v>373</v>
      </c>
      <c r="B71" s="187" t="s">
        <v>372</v>
      </c>
      <c r="C71" s="214"/>
      <c r="D71" s="214"/>
      <c r="E71" s="187"/>
      <c r="F71" s="232"/>
    </row>
    <row r="72" spans="1:6" ht="18.75" customHeight="1">
      <c r="A72" s="176" t="s">
        <v>376</v>
      </c>
      <c r="B72" s="187" t="s">
        <v>370</v>
      </c>
      <c r="C72" s="214"/>
      <c r="D72" s="214"/>
      <c r="E72" s="187"/>
      <c r="F72" s="232"/>
    </row>
    <row r="73" spans="1:6" ht="19.5" customHeight="1">
      <c r="A73" s="181"/>
      <c r="B73" s="222" t="s">
        <v>364</v>
      </c>
      <c r="C73" s="223">
        <f>SUM(C68:C72)</f>
        <v>0</v>
      </c>
      <c r="D73" s="223">
        <f>SUM(D68:D72)</f>
        <v>0</v>
      </c>
      <c r="E73" s="222">
        <f>SUM(E68:E72)</f>
        <v>0</v>
      </c>
      <c r="F73" s="233"/>
    </row>
    <row r="74" spans="1:6" ht="17.25" customHeight="1">
      <c r="A74" s="181"/>
      <c r="B74" s="188" t="s">
        <v>341</v>
      </c>
      <c r="C74" s="189">
        <f>C73+C67+C66+C63</f>
        <v>0</v>
      </c>
      <c r="D74" s="189">
        <f>D73+D67+D66+D63</f>
        <v>0</v>
      </c>
      <c r="E74" s="188">
        <f>E73+E67+E66+E63</f>
        <v>0</v>
      </c>
      <c r="F74" s="233"/>
    </row>
    <row r="75" spans="1:6" ht="25.5" customHeight="1">
      <c r="A75" s="176" t="s">
        <v>378</v>
      </c>
      <c r="B75" s="186" t="s">
        <v>261</v>
      </c>
      <c r="C75" s="213"/>
      <c r="D75" s="213"/>
      <c r="E75" s="186"/>
      <c r="F75" s="232"/>
    </row>
    <row r="76" spans="1:6" ht="23.25" customHeight="1">
      <c r="A76" s="176" t="s">
        <v>377</v>
      </c>
      <c r="B76" s="186" t="s">
        <v>262</v>
      </c>
      <c r="C76" s="213"/>
      <c r="D76" s="213"/>
      <c r="E76" s="186"/>
      <c r="F76" s="232"/>
    </row>
    <row r="77" spans="1:6" ht="18.75" customHeight="1">
      <c r="A77" s="176" t="s">
        <v>379</v>
      </c>
      <c r="B77" s="186" t="s">
        <v>263</v>
      </c>
      <c r="C77" s="213"/>
      <c r="D77" s="213"/>
      <c r="E77" s="186"/>
      <c r="F77" s="232"/>
    </row>
    <row r="78" spans="1:6" ht="19.5" customHeight="1">
      <c r="A78" s="181"/>
      <c r="B78" s="188" t="s">
        <v>264</v>
      </c>
      <c r="C78" s="189">
        <f>SUM(C75:C77)</f>
        <v>0</v>
      </c>
      <c r="D78" s="189">
        <f>SUM(D75:D77)</f>
        <v>0</v>
      </c>
      <c r="E78" s="188">
        <f>SUM(E75:E77)</f>
        <v>0</v>
      </c>
      <c r="F78" s="233"/>
    </row>
    <row r="79" spans="1:6" ht="26.25" customHeight="1">
      <c r="A79" s="176" t="s">
        <v>389</v>
      </c>
      <c r="B79" s="187" t="s">
        <v>380</v>
      </c>
      <c r="C79" s="214"/>
      <c r="D79" s="214"/>
      <c r="E79" s="187"/>
      <c r="F79" s="232"/>
    </row>
    <row r="80" spans="1:6" ht="22.5" customHeight="1">
      <c r="A80" s="176" t="s">
        <v>390</v>
      </c>
      <c r="B80" s="187" t="s">
        <v>381</v>
      </c>
      <c r="C80" s="214"/>
      <c r="D80" s="214"/>
      <c r="E80" s="187"/>
      <c r="F80" s="232"/>
    </row>
    <row r="81" spans="1:6" ht="21" customHeight="1">
      <c r="A81" s="176" t="s">
        <v>391</v>
      </c>
      <c r="B81" s="187" t="s">
        <v>382</v>
      </c>
      <c r="C81" s="214"/>
      <c r="D81" s="214"/>
      <c r="E81" s="187"/>
      <c r="F81" s="232"/>
    </row>
    <row r="82" spans="1:6" ht="24.75" customHeight="1">
      <c r="A82" s="181"/>
      <c r="B82" s="188" t="s">
        <v>383</v>
      </c>
      <c r="C82" s="189">
        <f>SUM(C79:C80)</f>
        <v>0</v>
      </c>
      <c r="D82" s="189">
        <f>SUM(D79:D80)</f>
        <v>0</v>
      </c>
      <c r="E82" s="188">
        <f>SUM(E79:E80)</f>
        <v>0</v>
      </c>
      <c r="F82" s="233"/>
    </row>
    <row r="83" spans="1:6" ht="21" customHeight="1">
      <c r="A83" s="176" t="s">
        <v>393</v>
      </c>
      <c r="B83" s="177" t="s">
        <v>392</v>
      </c>
      <c r="C83" s="198"/>
      <c r="D83" s="198"/>
      <c r="E83" s="177"/>
      <c r="F83" s="232"/>
    </row>
    <row r="84" spans="1:6" ht="19.5" customHeight="1">
      <c r="A84" s="176" t="s">
        <v>394</v>
      </c>
      <c r="B84" s="177" t="s">
        <v>384</v>
      </c>
      <c r="C84" s="198"/>
      <c r="D84" s="198"/>
      <c r="E84" s="177"/>
      <c r="F84" s="232"/>
    </row>
    <row r="85" spans="1:6" ht="20.25" customHeight="1">
      <c r="A85" s="176" t="s">
        <v>395</v>
      </c>
      <c r="B85" s="177" t="s">
        <v>385</v>
      </c>
      <c r="C85" s="198"/>
      <c r="D85" s="198"/>
      <c r="E85" s="177"/>
      <c r="F85" s="232"/>
    </row>
    <row r="86" spans="1:6" ht="23.25" customHeight="1">
      <c r="A86" s="176" t="s">
        <v>396</v>
      </c>
      <c r="B86" s="177" t="s">
        <v>386</v>
      </c>
      <c r="C86" s="198"/>
      <c r="D86" s="198"/>
      <c r="E86" s="177"/>
      <c r="F86" s="232"/>
    </row>
    <row r="87" spans="1:6" ht="23.25" customHeight="1">
      <c r="A87" s="176"/>
      <c r="B87" s="182" t="s">
        <v>387</v>
      </c>
      <c r="C87" s="198">
        <f>SUM(C83:C86)</f>
        <v>0</v>
      </c>
      <c r="D87" s="198">
        <f>SUM(D83:D86)</f>
        <v>0</v>
      </c>
      <c r="E87" s="177">
        <f>SUM(E83:E86)</f>
        <v>0</v>
      </c>
      <c r="F87" s="232"/>
    </row>
    <row r="88" spans="1:6" ht="18.75">
      <c r="A88" s="176" t="s">
        <v>397</v>
      </c>
      <c r="B88" s="182" t="s">
        <v>268</v>
      </c>
      <c r="C88" s="198"/>
      <c r="D88" s="198"/>
      <c r="E88" s="177"/>
      <c r="F88" s="232"/>
    </row>
    <row r="89" spans="1:6" ht="18.75" customHeight="1">
      <c r="A89" s="181"/>
      <c r="B89" s="190" t="s">
        <v>388</v>
      </c>
      <c r="C89" s="167">
        <f>C88+C87+C82</f>
        <v>0</v>
      </c>
      <c r="D89" s="167">
        <f>D88+D87+D82</f>
        <v>0</v>
      </c>
      <c r="E89" s="190">
        <f>E88+E87+E82</f>
        <v>0</v>
      </c>
      <c r="F89" s="233"/>
    </row>
    <row r="90" spans="1:6" ht="19.5" customHeight="1">
      <c r="A90" s="181"/>
      <c r="B90" s="190" t="s">
        <v>30</v>
      </c>
      <c r="C90" s="225">
        <f>C78+C74+C60+C31+C24</f>
        <v>120</v>
      </c>
      <c r="D90" s="225">
        <f>D78+D74+D60+D31+D24</f>
        <v>120</v>
      </c>
      <c r="E90" s="228">
        <f>E78+E74+E60+E31+E24</f>
        <v>120</v>
      </c>
      <c r="F90" s="233"/>
    </row>
    <row r="91" spans="1:6" ht="21.75" customHeight="1">
      <c r="A91" s="176" t="s">
        <v>398</v>
      </c>
      <c r="B91" s="177" t="s">
        <v>269</v>
      </c>
      <c r="C91" s="198"/>
      <c r="D91" s="198"/>
      <c r="E91" s="177"/>
      <c r="F91" s="232"/>
    </row>
    <row r="92" spans="1:6" ht="19.5" customHeight="1">
      <c r="A92" s="176" t="s">
        <v>399</v>
      </c>
      <c r="B92" s="177" t="s">
        <v>400</v>
      </c>
      <c r="C92" s="198"/>
      <c r="D92" s="198"/>
      <c r="E92" s="177"/>
      <c r="F92" s="232"/>
    </row>
    <row r="93" spans="1:6" ht="18.75" customHeight="1">
      <c r="A93" s="176"/>
      <c r="B93" s="177" t="s">
        <v>270</v>
      </c>
      <c r="C93" s="198"/>
      <c r="D93" s="198"/>
      <c r="E93" s="177"/>
      <c r="F93" s="232"/>
    </row>
    <row r="94" spans="1:6" ht="21" customHeight="1">
      <c r="A94" s="176" t="s">
        <v>401</v>
      </c>
      <c r="B94" s="177" t="s">
        <v>271</v>
      </c>
      <c r="C94" s="198"/>
      <c r="D94" s="198"/>
      <c r="E94" s="177"/>
      <c r="F94" s="232"/>
    </row>
    <row r="95" spans="1:6" ht="22.5" customHeight="1">
      <c r="A95" s="176" t="s">
        <v>402</v>
      </c>
      <c r="B95" s="177" t="s">
        <v>272</v>
      </c>
      <c r="C95" s="198"/>
      <c r="D95" s="198"/>
      <c r="E95" s="177"/>
      <c r="F95" s="232"/>
    </row>
    <row r="96" spans="1:6" ht="20.25" customHeight="1">
      <c r="A96" s="176" t="s">
        <v>402</v>
      </c>
      <c r="B96" s="177" t="s">
        <v>342</v>
      </c>
      <c r="C96" s="198"/>
      <c r="D96" s="198"/>
      <c r="E96" s="177"/>
      <c r="F96" s="232"/>
    </row>
    <row r="97" spans="1:6" ht="24.75" customHeight="1">
      <c r="A97" s="176" t="s">
        <v>403</v>
      </c>
      <c r="B97" s="177" t="s">
        <v>273</v>
      </c>
      <c r="C97" s="198"/>
      <c r="D97" s="198"/>
      <c r="E97" s="177"/>
      <c r="F97" s="232"/>
    </row>
    <row r="98" spans="1:6" ht="20.25" customHeight="1">
      <c r="A98" s="181"/>
      <c r="B98" s="182" t="s">
        <v>404</v>
      </c>
      <c r="C98" s="197">
        <f>SUM(C91:C96)</f>
        <v>0</v>
      </c>
      <c r="D98" s="197">
        <f>SUM(D91:D96)</f>
        <v>0</v>
      </c>
      <c r="E98" s="182">
        <f>SUM(E91:E96)</f>
        <v>0</v>
      </c>
      <c r="F98" s="233"/>
    </row>
    <row r="99" spans="1:6" ht="18.75" customHeight="1">
      <c r="A99" s="176" t="s">
        <v>405</v>
      </c>
      <c r="B99" s="177" t="s">
        <v>274</v>
      </c>
      <c r="C99" s="198"/>
      <c r="D99" s="198"/>
      <c r="E99" s="177"/>
      <c r="F99" s="232"/>
    </row>
    <row r="100" spans="1:6" ht="18" customHeight="1">
      <c r="A100" s="176" t="s">
        <v>406</v>
      </c>
      <c r="B100" s="177" t="s">
        <v>275</v>
      </c>
      <c r="C100" s="198"/>
      <c r="D100" s="198"/>
      <c r="E100" s="177"/>
      <c r="F100" s="232"/>
    </row>
    <row r="101" spans="1:6" ht="21" customHeight="1">
      <c r="A101" s="176" t="s">
        <v>407</v>
      </c>
      <c r="B101" s="177" t="s">
        <v>276</v>
      </c>
      <c r="C101" s="198"/>
      <c r="D101" s="198"/>
      <c r="E101" s="177"/>
      <c r="F101" s="232"/>
    </row>
    <row r="102" spans="1:6" ht="27" customHeight="1">
      <c r="A102" s="176" t="s">
        <v>408</v>
      </c>
      <c r="B102" s="177" t="s">
        <v>277</v>
      </c>
      <c r="C102" s="198"/>
      <c r="D102" s="198"/>
      <c r="E102" s="177"/>
      <c r="F102" s="232"/>
    </row>
    <row r="103" spans="1:6" ht="20.25" customHeight="1">
      <c r="A103" s="181"/>
      <c r="B103" s="182" t="s">
        <v>278</v>
      </c>
      <c r="C103" s="197">
        <f>SUM(C99:C102)</f>
        <v>0</v>
      </c>
      <c r="D103" s="197">
        <f>SUM(D99:D102)</f>
        <v>0</v>
      </c>
      <c r="E103" s="182">
        <f>SUM(E99:E102)</f>
        <v>0</v>
      </c>
      <c r="F103" s="233"/>
    </row>
    <row r="104" spans="1:6" ht="27" customHeight="1">
      <c r="A104" s="176">
        <v>246</v>
      </c>
      <c r="B104" s="177" t="s">
        <v>265</v>
      </c>
      <c r="C104" s="198"/>
      <c r="D104" s="198"/>
      <c r="E104" s="177"/>
      <c r="F104" s="232"/>
    </row>
    <row r="105" spans="1:6" ht="29.25" customHeight="1">
      <c r="A105" s="176">
        <v>247</v>
      </c>
      <c r="B105" s="177" t="s">
        <v>266</v>
      </c>
      <c r="C105" s="198"/>
      <c r="D105" s="198"/>
      <c r="E105" s="177"/>
      <c r="F105" s="232"/>
    </row>
    <row r="106" spans="1:6" ht="25.5" customHeight="1">
      <c r="A106" s="176">
        <v>249</v>
      </c>
      <c r="B106" s="177" t="s">
        <v>267</v>
      </c>
      <c r="C106" s="198"/>
      <c r="D106" s="198"/>
      <c r="E106" s="177"/>
      <c r="F106" s="232"/>
    </row>
    <row r="107" spans="1:6" ht="27.75" customHeight="1">
      <c r="A107" s="181"/>
      <c r="B107" s="190" t="s">
        <v>409</v>
      </c>
      <c r="C107" s="167">
        <f>SUM(C104:C106)</f>
        <v>0</v>
      </c>
      <c r="D107" s="167">
        <f>SUM(D104:D106)</f>
        <v>0</v>
      </c>
      <c r="E107" s="190">
        <f>SUM(E104:E106)</f>
        <v>0</v>
      </c>
      <c r="F107" s="233"/>
    </row>
    <row r="108" spans="1:6" ht="21" customHeight="1">
      <c r="A108" s="176" t="s">
        <v>413</v>
      </c>
      <c r="B108" s="177" t="s">
        <v>410</v>
      </c>
      <c r="C108" s="198"/>
      <c r="D108" s="198"/>
      <c r="E108" s="177"/>
      <c r="F108" s="232"/>
    </row>
    <row r="109" spans="1:6" ht="24.75" customHeight="1">
      <c r="A109" s="176" t="s">
        <v>414</v>
      </c>
      <c r="B109" s="177" t="s">
        <v>384</v>
      </c>
      <c r="C109" s="198"/>
      <c r="D109" s="198"/>
      <c r="E109" s="177"/>
      <c r="F109" s="232"/>
    </row>
    <row r="110" spans="1:6" ht="19.5" customHeight="1">
      <c r="A110" s="176" t="s">
        <v>415</v>
      </c>
      <c r="B110" s="177" t="s">
        <v>385</v>
      </c>
      <c r="C110" s="198"/>
      <c r="D110" s="198"/>
      <c r="E110" s="177"/>
      <c r="F110" s="232"/>
    </row>
    <row r="111" spans="1:6" ht="16.5" customHeight="1">
      <c r="A111" s="176" t="s">
        <v>416</v>
      </c>
      <c r="B111" s="177" t="s">
        <v>386</v>
      </c>
      <c r="C111" s="198"/>
      <c r="D111" s="198"/>
      <c r="E111" s="177"/>
      <c r="F111" s="232"/>
    </row>
    <row r="112" spans="1:6" ht="24.75" customHeight="1">
      <c r="A112" s="176"/>
      <c r="B112" s="182" t="s">
        <v>411</v>
      </c>
      <c r="C112" s="198">
        <f>SUM(C108:C111)</f>
        <v>0</v>
      </c>
      <c r="D112" s="198">
        <f>SUM(D108:D111)</f>
        <v>0</v>
      </c>
      <c r="E112" s="177">
        <f>SUM(E108:E111)</f>
        <v>0</v>
      </c>
      <c r="F112" s="233"/>
    </row>
    <row r="113" spans="1:6" ht="20.25" customHeight="1">
      <c r="A113" s="176"/>
      <c r="B113" s="182" t="s">
        <v>417</v>
      </c>
      <c r="C113" s="198">
        <f>C112+C107+C103+C98</f>
        <v>0</v>
      </c>
      <c r="D113" s="198">
        <f>D112+D107+D103+D98</f>
        <v>0</v>
      </c>
      <c r="E113" s="177">
        <f>E112+E107+E103+E98</f>
        <v>0</v>
      </c>
      <c r="F113" s="233"/>
    </row>
    <row r="114" spans="1:6" ht="25.5" customHeight="1">
      <c r="A114" s="181"/>
      <c r="B114" s="182" t="s">
        <v>412</v>
      </c>
      <c r="C114" s="216">
        <f>C113+C90</f>
        <v>120</v>
      </c>
      <c r="D114" s="216">
        <f>D113+D90</f>
        <v>120</v>
      </c>
      <c r="E114" s="227">
        <f>E113+E90</f>
        <v>120</v>
      </c>
      <c r="F114" s="235"/>
    </row>
    <row r="115" spans="1:6" ht="33" customHeight="1">
      <c r="A115" s="179" t="s">
        <v>422</v>
      </c>
      <c r="B115" s="202" t="s">
        <v>421</v>
      </c>
      <c r="C115" s="192"/>
      <c r="D115" s="192"/>
      <c r="E115" s="202"/>
      <c r="F115" s="236"/>
    </row>
    <row r="116" spans="1:6" ht="24" customHeight="1">
      <c r="A116" s="179" t="s">
        <v>423</v>
      </c>
      <c r="B116" s="202" t="s">
        <v>279</v>
      </c>
      <c r="C116" s="192"/>
      <c r="D116" s="192"/>
      <c r="E116" s="202"/>
      <c r="F116" s="236"/>
    </row>
    <row r="117" spans="1:6" ht="23.25" customHeight="1">
      <c r="A117" s="191"/>
      <c r="B117" s="204" t="s">
        <v>343</v>
      </c>
      <c r="C117" s="194">
        <f>SUM(C115:C116)</f>
        <v>0</v>
      </c>
      <c r="D117" s="194">
        <f>SUM(D115:D116)</f>
        <v>0</v>
      </c>
      <c r="E117" s="204">
        <f>SUM(E115:E116)</f>
        <v>0</v>
      </c>
      <c r="F117" s="237"/>
    </row>
    <row r="118" spans="1:6" ht="18.75">
      <c r="A118" s="179" t="s">
        <v>424</v>
      </c>
      <c r="B118" s="205" t="s">
        <v>420</v>
      </c>
      <c r="C118" s="195"/>
      <c r="D118" s="195"/>
      <c r="E118" s="205"/>
      <c r="F118" s="236"/>
    </row>
    <row r="119" spans="1:6" ht="19.5" customHeight="1">
      <c r="A119" s="179" t="s">
        <v>425</v>
      </c>
      <c r="B119" s="203" t="s">
        <v>280</v>
      </c>
      <c r="C119" s="193"/>
      <c r="D119" s="193"/>
      <c r="E119" s="203"/>
      <c r="F119" s="236"/>
    </row>
    <row r="120" spans="1:6" ht="21.75" customHeight="1">
      <c r="A120" s="179" t="s">
        <v>426</v>
      </c>
      <c r="B120" s="203" t="s">
        <v>281</v>
      </c>
      <c r="C120" s="193"/>
      <c r="D120" s="193"/>
      <c r="E120" s="203"/>
      <c r="F120" s="236"/>
    </row>
    <row r="121" spans="1:6" ht="24" customHeight="1">
      <c r="A121" s="179" t="s">
        <v>427</v>
      </c>
      <c r="B121" s="202" t="s">
        <v>418</v>
      </c>
      <c r="C121" s="192"/>
      <c r="D121" s="192"/>
      <c r="E121" s="202"/>
      <c r="F121" s="236"/>
    </row>
    <row r="122" spans="1:6" ht="18.75" customHeight="1">
      <c r="A122" s="179" t="s">
        <v>428</v>
      </c>
      <c r="B122" s="203" t="s">
        <v>282</v>
      </c>
      <c r="C122" s="193"/>
      <c r="D122" s="193"/>
      <c r="E122" s="203"/>
      <c r="F122" s="236"/>
    </row>
    <row r="123" spans="1:6" ht="24.75" customHeight="1">
      <c r="A123" s="179" t="s">
        <v>429</v>
      </c>
      <c r="B123" s="203" t="s">
        <v>283</v>
      </c>
      <c r="C123" s="193"/>
      <c r="D123" s="193"/>
      <c r="E123" s="203"/>
      <c r="F123" s="236"/>
    </row>
    <row r="124" spans="1:6" ht="18.75" customHeight="1">
      <c r="A124" s="191">
        <v>297</v>
      </c>
      <c r="B124" s="204" t="s">
        <v>419</v>
      </c>
      <c r="C124" s="194">
        <f>SUM(C118:C123)</f>
        <v>0</v>
      </c>
      <c r="D124" s="194">
        <f>SUM(D118:D123)</f>
        <v>0</v>
      </c>
      <c r="E124" s="204">
        <f>SUM(E118:E123)</f>
        <v>0</v>
      </c>
      <c r="F124" s="237"/>
    </row>
    <row r="125" spans="1:6" ht="18.75">
      <c r="A125" s="179" t="s">
        <v>430</v>
      </c>
      <c r="B125" s="205" t="s">
        <v>284</v>
      </c>
      <c r="C125" s="195"/>
      <c r="D125" s="195"/>
      <c r="E125" s="205"/>
      <c r="F125" s="236"/>
    </row>
    <row r="126" spans="1:6" ht="18.75">
      <c r="A126" s="179" t="s">
        <v>431</v>
      </c>
      <c r="B126" s="205" t="s">
        <v>285</v>
      </c>
      <c r="C126" s="195"/>
      <c r="D126" s="195"/>
      <c r="E126" s="205"/>
      <c r="F126" s="236"/>
    </row>
    <row r="127" spans="1:6" ht="18.75">
      <c r="A127" s="179">
        <v>5915</v>
      </c>
      <c r="B127" s="205" t="s">
        <v>286</v>
      </c>
      <c r="C127" s="195"/>
      <c r="D127" s="195"/>
      <c r="E127" s="205"/>
      <c r="F127" s="236"/>
    </row>
    <row r="128" spans="1:6" ht="18.75">
      <c r="A128" s="179">
        <v>5916</v>
      </c>
      <c r="B128" s="205" t="s">
        <v>287</v>
      </c>
      <c r="C128" s="195"/>
      <c r="D128" s="195"/>
      <c r="E128" s="205"/>
      <c r="F128" s="236"/>
    </row>
    <row r="129" spans="1:6" ht="18.75">
      <c r="A129" s="191"/>
      <c r="B129" s="206" t="s">
        <v>432</v>
      </c>
      <c r="C129" s="196">
        <f>SUM(C125:C128)</f>
        <v>0</v>
      </c>
      <c r="D129" s="196">
        <f>SUM(D125:D128)</f>
        <v>0</v>
      </c>
      <c r="E129" s="206">
        <f>SUM(E125:E128)</f>
        <v>0</v>
      </c>
      <c r="F129" s="237"/>
    </row>
    <row r="130" spans="1:6" ht="18.75">
      <c r="A130" s="191"/>
      <c r="B130" s="206" t="s">
        <v>433</v>
      </c>
      <c r="C130" s="196">
        <f>C117+C124+C129</f>
        <v>0</v>
      </c>
      <c r="D130" s="196"/>
      <c r="E130" s="206"/>
      <c r="F130" s="237"/>
    </row>
    <row r="131" spans="1:6" ht="18.75">
      <c r="A131" s="191"/>
      <c r="B131" s="182" t="s">
        <v>344</v>
      </c>
      <c r="C131" s="216">
        <f>C130+C114</f>
        <v>120</v>
      </c>
      <c r="D131" s="216">
        <f>D130+D114</f>
        <v>120</v>
      </c>
      <c r="E131" s="227">
        <f>E130+E114</f>
        <v>120</v>
      </c>
      <c r="F131" s="235"/>
    </row>
  </sheetData>
  <sheetProtection/>
  <printOptions/>
  <pageMargins left="0.7" right="0.7" top="0.75" bottom="0.75" header="0.3" footer="0.3"/>
  <pageSetup horizontalDpi="600" verticalDpi="600" orientation="portrait" paperSize="9" scale="93" r:id="rId1"/>
  <rowBreaks count="2" manualBreakCount="2">
    <brk id="43" max="255" man="1"/>
    <brk id="81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Rack Mária</cp:lastModifiedBy>
  <cp:lastPrinted>2016-01-25T07:48:29Z</cp:lastPrinted>
  <dcterms:created xsi:type="dcterms:W3CDTF">2000-12-13T12:06:22Z</dcterms:created>
  <dcterms:modified xsi:type="dcterms:W3CDTF">2016-01-25T07:54:16Z</dcterms:modified>
  <cp:category/>
  <cp:version/>
  <cp:contentType/>
  <cp:contentStatus/>
</cp:coreProperties>
</file>