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05" tabRatio="727" firstSheet="7" activeTab="15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mell." sheetId="7" r:id="rId7"/>
    <sheet name="5.mell." sheetId="8" r:id="rId8"/>
    <sheet name="6.1. sz. mell" sheetId="9" r:id="rId9"/>
    <sheet name="6.1.1. sz. mell " sheetId="10" r:id="rId10"/>
    <sheet name="7.1. sz. mell" sheetId="11" r:id="rId11"/>
    <sheet name="7.1.1. sz. mell" sheetId="12" r:id="rId12"/>
    <sheet name="7.2. sz. mell" sheetId="13" r:id="rId13"/>
    <sheet name="7.2.1. sz. mell" sheetId="14" r:id="rId14"/>
    <sheet name="7.2.2. sz. mell" sheetId="15" r:id="rId15"/>
    <sheet name="Munka1" sheetId="16" r:id="rId16"/>
  </sheets>
  <definedNames>
    <definedName name="_xlfn.IFERROR" hidden="1">#NAME?</definedName>
    <definedName name="_xlnm.Print_Titles" localSheetId="8">'6.1. sz. mell'!$1:$7</definedName>
    <definedName name="_xlnm.Print_Titles" localSheetId="9">'6.1.1. sz. mell '!$1:$6</definedName>
    <definedName name="_xlnm.Print_Titles" localSheetId="10">'7.1. sz. mell'!$1:$6</definedName>
    <definedName name="_xlnm.Print_Titles" localSheetId="11">'7.1.1. sz. mell'!$1:$6</definedName>
    <definedName name="_xlnm.Print_Titles" localSheetId="12">'7.2. sz. mell'!$1:$6</definedName>
    <definedName name="_xlnm.Print_Titles" localSheetId="13">'7.2.1. sz. mell'!$1:$6</definedName>
    <definedName name="_xlnm.Print_Titles" localSheetId="14">'7.2.2. sz. mell'!$1:$6</definedName>
    <definedName name="_xlnm.Print_Area" localSheetId="0">'1.1.sz.mell.'!$A$1:$E$159</definedName>
    <definedName name="_xlnm.Print_Area" localSheetId="1">'1.2.sz.mell.'!$A$1:$E$160</definedName>
    <definedName name="_xlnm.Print_Area" localSheetId="2">'1.3.sz.mell.'!$A$1:$E$160</definedName>
    <definedName name="_xlnm.Print_Area" localSheetId="5">'3.sz.mell.'!$A$1:$I$35</definedName>
  </definedNames>
  <calcPr fullCalcOnLoad="1"/>
</workbook>
</file>

<file path=xl/sharedStrings.xml><?xml version="1.0" encoding="utf-8"?>
<sst xmlns="http://schemas.openxmlformats.org/spreadsheetml/2006/main" count="2497" uniqueCount="518">
  <si>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</si>
  <si>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</si>
  <si>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</si>
  <si>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</si>
  <si>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</si>
  <si>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</si>
  <si>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</si>
  <si>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</si>
  <si>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</si>
  <si>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</si>
  <si>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</si>
  <si>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</si>
  <si>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</si>
  <si>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</si>
  <si>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</si>
  <si>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</si>
  <si>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</si>
  <si>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</si>
  <si>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</si>
  <si>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</si>
  <si>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</si>
  <si>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</si>
  <si>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</si>
  <si>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</si>
  <si>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</si>
  <si>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</si>
  <si>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</si>
  <si>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</si>
  <si>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</si>
  <si>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</si>
  <si>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</si>
  <si>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</si>
  <si>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</si>
  <si>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</si>
  <si>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</si>
  <si>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</si>
  <si>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</si>
  <si>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</si>
  <si>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</si>
  <si>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</si>
  <si>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</si>
  <si>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</si>
  <si>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</si>
  <si>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</si>
  <si>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</si>
  <si>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</si>
  <si>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</si>
  <si>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</si>
  <si>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</si>
  <si>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</si>
  <si>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</si>
  <si>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</si>
  <si>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</si>
  <si>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</si>
  <si>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</si>
  <si>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</si>
  <si>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</si>
  <si>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</si>
  <si>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</si>
  <si>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</si>
  <si>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</si>
  <si>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</si>
  <si>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</si>
  <si>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</si>
  <si>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</si>
  <si>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</si>
  <si>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</si>
  <si>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</si>
  <si>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</si>
  <si>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</si>
  <si>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</si>
  <si>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</si>
  <si>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</si>
  <si>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</si>
  <si>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</si>
  <si>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</si>
  <si>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</si>
  <si>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</si>
  <si>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</si>
  <si>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</si>
  <si>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</si>
  <si>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</si>
  <si>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</si>
  <si>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</si>
  <si>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</si>
  <si>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</si>
  <si>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</si>
  <si>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</si>
  <si>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</si>
  <si>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</si>
  <si>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</si>
  <si>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</si>
  <si>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</si>
  <si>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</si>
  <si>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</si>
  <si>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</si>
  <si>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</si>
  <si>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</si>
  <si>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</si>
  <si>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</si>
  <si>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</si>
  <si>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</si>
  <si>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</si>
  <si>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</si>
  <si>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</si>
  <si>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</si>
  <si>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</si>
  <si>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</si>
  <si>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</si>
  <si>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</si>
  <si>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</si>
  <si>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</si>
  <si>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</si>
  <si>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</si>
  <si>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</si>
  <si>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</si>
  <si>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</si>
  <si>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</si>
  <si>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</si>
  <si>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</si>
  <si>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</si>
  <si>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</si>
  <si>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</si>
  <si>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</si>
  <si>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</si>
  <si>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</si>
  <si>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</si>
  <si>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</si>
  <si>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</si>
  <si>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</si>
  <si>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</si>
  <si>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</si>
  <si>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</si>
  <si>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</si>
  <si>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</si>
  <si>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</si>
  <si>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</si>
  <si>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</si>
  <si>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</si>
  <si>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</si>
  <si>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</si>
  <si>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</si>
  <si>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</si>
  <si>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</si>
  <si>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</si>
  <si>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</si>
  <si>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</si>
  <si>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</si>
  <si>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</si>
  <si>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</si>
  <si>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</si>
  <si>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</si>
  <si>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</si>
  <si>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</si>
  <si>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</si>
  <si>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</si>
  <si>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</si>
  <si>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</si>
  <si>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</si>
  <si>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</si>
  <si>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</si>
  <si>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</si>
  <si>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</si>
  <si>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</si>
  <si>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</si>
  <si>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</si>
  <si>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</si>
  <si>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</si>
  <si>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</si>
  <si>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</si>
  <si>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</si>
  <si>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</si>
  <si>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</si>
  <si>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</si>
  <si>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</si>
  <si>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</si>
  <si>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</si>
  <si>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</si>
  <si>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</si>
  <si>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</si>
  <si>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</si>
  <si>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</si>
  <si>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</si>
  <si>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</si>
  <si>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</si>
  <si>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</si>
  <si>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</si>
  <si>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</si>
  <si>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</si>
  <si>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</si>
  <si>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</si>
  <si>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</si>
  <si>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</si>
  <si>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</si>
  <si>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</si>
  <si>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</si>
  <si>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</si>
  <si>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</si>
  <si>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</si>
  <si>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</si>
  <si>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</si>
  <si>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</si>
  <si>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</si>
  <si>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</si>
  <si>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</si>
  <si>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</si>
  <si>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</si>
  <si>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</si>
  <si>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</si>
  <si>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</si>
  <si>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</si>
  <si>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</si>
  <si>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</si>
  <si>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</si>
  <si>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</si>
  <si>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</si>
  <si>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</si>
  <si>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</si>
  <si>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</si>
  <si>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</si>
  <si>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</si>
  <si>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</si>
  <si>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</si>
  <si>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</si>
  <si>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</si>
  <si>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</si>
  <si>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</si>
  <si>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</si>
  <si>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</si>
  <si>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</si>
  <si>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</si>
  <si>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</si>
  <si>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</si>
  <si>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</si>
  <si>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</si>
  <si>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</si>
  <si>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</si>
  <si>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</si>
  <si>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</si>
  <si>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</si>
  <si>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</si>
  <si>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</si>
  <si>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</si>
  <si>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</si>
  <si>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</si>
  <si>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</si>
  <si>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</si>
  <si>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</si>
  <si>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</si>
  <si>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</si>
  <si>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</si>
  <si>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</si>
  <si>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</si>
  <si>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</si>
  <si>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</si>
  <si>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</si>
  <si>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</si>
  <si>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</si>
  <si>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</si>
  <si>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</si>
  <si>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</si>
  <si>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</si>
  <si>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</si>
  <si>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</si>
  <si>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</si>
  <si>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</si>
  <si>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</si>
  <si>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</si>
  <si>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</si>
  <si>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</si>
  <si>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</si>
  <si>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</si>
  <si>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</si>
  <si>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</si>
  <si>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</si>
  <si>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</si>
  <si>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</si>
  <si>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</si>
  <si>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</si>
  <si>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</si>
  <si>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</si>
  <si>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</si>
  <si>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</si>
  <si>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</si>
  <si>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</si>
  <si>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</si>
  <si>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</si>
  <si>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</si>
  <si>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</si>
  <si>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</si>
  <si>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</si>
  <si>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</si>
  <si>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</si>
  <si>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</si>
  <si>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</si>
  <si>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</si>
  <si>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</si>
  <si>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</si>
  <si>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</si>
  <si>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</si>
  <si>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</si>
  <si>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</si>
  <si>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</si>
  <si>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</si>
  <si>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</si>
  <si>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</si>
  <si>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</si>
  <si>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</si>
  <si>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</si>
  <si>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</si>
  <si>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</si>
  <si>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</si>
  <si>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</si>
  <si>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</si>
  <si>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</si>
  <si>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</si>
  <si>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</si>
  <si>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</si>
  <si>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</si>
  <si>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</si>
  <si>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</si>
  <si>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</si>
  <si>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</si>
  <si>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</si>
  <si>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</si>
  <si>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</si>
  <si>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</si>
  <si>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</si>
  <si>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</si>
  <si>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</si>
  <si>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</si>
  <si>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</si>
  <si>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</si>
  <si>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</si>
  <si>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</si>
  <si>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</si>
  <si>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</si>
  <si>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</si>
  <si>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</si>
  <si>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</si>
  <si>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</si>
  <si>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</si>
  <si>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</si>
  <si>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</si>
  <si>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</si>
  <si>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</si>
  <si>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</si>
  <si>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</si>
  <si>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</si>
  <si>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</si>
  <si>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</si>
  <si>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</si>
  <si>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</si>
  <si>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</si>
  <si>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</si>
  <si>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</si>
  <si>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</si>
  <si>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</si>
  <si>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</si>
  <si>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</si>
  <si>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</si>
  <si>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</si>
  <si>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</si>
  <si>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</si>
  <si>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</si>
  <si>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</si>
  <si>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</si>
  <si>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</si>
  <si>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</si>
  <si>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</si>
  <si>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</si>
  <si>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</si>
  <si>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</si>
  <si>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</si>
  <si>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</si>
  <si>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</si>
  <si>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</si>
  <si>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</si>
  <si>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</si>
  <si>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</si>
  <si>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</si>
  <si>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</si>
  <si>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</si>
  <si>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</si>
  <si>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</si>
  <si>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</si>
  <si>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</si>
  <si>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</si>
  <si>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</si>
  <si>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</si>
  <si>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</si>
  <si>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</si>
  <si>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</si>
  <si>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</si>
  <si>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</si>
  <si>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</si>
  <si>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</si>
  <si>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</si>
  <si>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</si>
  <si>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</si>
  <si>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</si>
  <si>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</si>
  <si>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</si>
  <si>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</si>
  <si>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</si>
  <si>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</si>
  <si>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</si>
  <si>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</si>
  <si>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</si>
  <si>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</si>
  <si>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</si>
  <si>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</si>
  <si>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</si>
  <si>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</si>
  <si>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</si>
  <si>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</si>
  <si>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</si>
  <si>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</si>
  <si>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</si>
  <si>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</si>
  <si>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</si>
  <si>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</si>
  <si>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</si>
  <si>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</si>
  <si>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</si>
  <si>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</si>
  <si>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</si>
  <si>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</si>
  <si>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</si>
  <si>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</si>
  <si>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</si>
  <si>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</si>
  <si>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</si>
  <si>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</si>
  <si>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</si>
  <si>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</si>
  <si>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</si>
  <si>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</si>
  <si>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</si>
  <si>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</si>
  <si>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</si>
  <si>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</si>
  <si>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</si>
  <si>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</si>
  <si>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</si>
  <si>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</si>
  <si>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</si>
  <si>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</si>
  <si>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</si>
  <si>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</si>
  <si>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</si>
  <si>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</si>
  <si>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</si>
  <si>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</si>
  <si>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</si>
  <si>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Balatonvilágosi Szivárvány Óvoda</t>
  </si>
  <si>
    <t>Balatonvilágos Község Önkormányzat Gazdasági Ellátó és Vagyongazdálkodó Szervezete</t>
  </si>
  <si>
    <t>Balatonvilágosi szivárvány Óvoda</t>
  </si>
  <si>
    <t>Közvilágítás Csalogány utcai átjáró</t>
  </si>
  <si>
    <t>2018.</t>
  </si>
  <si>
    <t>Rákóczi csap.víz elvezetés</t>
  </si>
  <si>
    <t>Partvédőmű terv</t>
  </si>
  <si>
    <t>2017.</t>
  </si>
  <si>
    <t>Óvoda árnyékoló védőtető</t>
  </si>
  <si>
    <t>Óvoda öltöző szekrény</t>
  </si>
  <si>
    <t>Óvoda alumínium redőny, előtető</t>
  </si>
  <si>
    <t>Barackos utca járda kiépítés</t>
  </si>
  <si>
    <t>Sószóró beszerzése</t>
  </si>
  <si>
    <t>Konyha elektromos eszközök beszerzése</t>
  </si>
  <si>
    <t>Damilos fűkasza, zárható szerszámtároló</t>
  </si>
  <si>
    <t>Traktor beszerzés</t>
  </si>
  <si>
    <t>LED lámpa beszerzésre</t>
  </si>
  <si>
    <t>Internet hálózat kiépítés</t>
  </si>
  <si>
    <t>Vizesblokk Magas-parton</t>
  </si>
  <si>
    <t>Közfoglalk.gép beszerzés</t>
  </si>
  <si>
    <t>Számítógép beszerzése könyvtár</t>
  </si>
  <si>
    <t>Zuhanyzó, Öltöző szekrény 2-2 db</t>
  </si>
  <si>
    <t>Játszótéri elemek strandra</t>
  </si>
  <si>
    <t>Ft-ban</t>
  </si>
  <si>
    <t>Gáznyomás-csökkentő áthelyezése</t>
  </si>
  <si>
    <t>Sorompó áthelyezése</t>
  </si>
  <si>
    <t>Útfelújítás belterületi utak</t>
  </si>
  <si>
    <t>Konyha amperbővítés</t>
  </si>
  <si>
    <t>Bobcat felújítás</t>
  </si>
  <si>
    <t>Locsolóvíz-hálózat felújítása Hunor utca</t>
  </si>
  <si>
    <t>Mészöly-forrás felújítása</t>
  </si>
  <si>
    <t>Strand tereprendezés</t>
  </si>
  <si>
    <t>Köztemető tereprendezés</t>
  </si>
  <si>
    <t>Óvoda fürdőszoba felújítás</t>
  </si>
  <si>
    <t>TOP-2.1.3-16 Települési környezetvédelmi infrastruktúra fejlesztések</t>
  </si>
  <si>
    <t>Partvédőmű felújítás</t>
  </si>
  <si>
    <t>Műszaki ellenőrzés keret</t>
  </si>
  <si>
    <t>2018. évi előirányzat júniusi módosítás</t>
  </si>
  <si>
    <t>2018. évi elirányzat júniusi módosítás</t>
  </si>
  <si>
    <t>Előirányzat júniusi módosítás</t>
  </si>
  <si>
    <t>Konyha vízlágyító beszerzése</t>
  </si>
  <si>
    <t>Zöldterület számítógép beszerzés</t>
  </si>
  <si>
    <t>Eszközbeszerzés 295/1. hrsz (padok, szemetesek, kandeláber)</t>
  </si>
  <si>
    <t>Településrendezési eszközök módosítása terv</t>
  </si>
  <si>
    <t>Mercedes felújítása</t>
  </si>
  <si>
    <t>Adós iroda felújítása</t>
  </si>
  <si>
    <t>2018. évi előirányzat novemberi módosítás</t>
  </si>
  <si>
    <t>Építményadó, Kommunális adó, Telekadó</t>
  </si>
  <si>
    <t>2018. évi elirányzat novemberi módosítás</t>
  </si>
  <si>
    <t>Konyha laptop beszerzés</t>
  </si>
  <si>
    <t>Védőnő nyomtató beszerzés</t>
  </si>
  <si>
    <t>4. és 6. sz. bérlakás kazán beüzemelés</t>
  </si>
  <si>
    <t>Napelemes kandeláber beszerzése</t>
  </si>
  <si>
    <t>Óvoda porszívó</t>
  </si>
  <si>
    <t>Konyha eszközök beszerzésére</t>
  </si>
  <si>
    <t>1 Fázisú mérőhely kialakítása földkábeles csatlakozáshoz</t>
  </si>
  <si>
    <t>Hangosító beszerzése</t>
  </si>
  <si>
    <t>Konyha felújítás</t>
  </si>
  <si>
    <t>Előirányzat novemberi módosítás</t>
  </si>
  <si>
    <t>2.1. melléklet a …./2018. önkormányzati rendelethez</t>
  </si>
  <si>
    <t>2.2. melléklet a …/2018.(,) önkormányzati rendelethez</t>
  </si>
  <si>
    <t xml:space="preserve">F </t>
  </si>
  <si>
    <t>6.1. melléklet a …../2018. (.)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</si>
</sst>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[$¥€-2]\ #\ ##,000_);[Red]\([$€-2]\ #\ ##,000\)"/>
  </numFmts>
  <fonts count="6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9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3" xfId="0" applyFont="1" applyFill="1" applyBorder="1" applyAlignment="1" applyProtection="1">
      <alignment horizontal="right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13" fillId="0" borderId="34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3" fontId="13" fillId="0" borderId="36" xfId="0" applyNumberFormat="1" applyFont="1" applyFill="1" applyBorder="1" applyAlignment="1" applyProtection="1">
      <alignment vertical="center"/>
      <protection/>
    </xf>
    <xf numFmtId="3" fontId="18" fillId="0" borderId="28" xfId="0" applyNumberFormat="1" applyFont="1" applyFill="1" applyBorder="1" applyAlignment="1" applyProtection="1">
      <alignment vertical="center"/>
      <protection/>
    </xf>
    <xf numFmtId="3" fontId="13" fillId="0" borderId="28" xfId="0" applyNumberFormat="1" applyFont="1" applyFill="1" applyBorder="1" applyAlignment="1" applyProtection="1">
      <alignment vertical="center"/>
      <protection/>
    </xf>
    <xf numFmtId="3" fontId="13" fillId="0" borderId="23" xfId="0" applyNumberFormat="1" applyFont="1" applyFill="1" applyBorder="1" applyAlignment="1" applyProtection="1">
      <alignment vertical="center"/>
      <protection/>
    </xf>
    <xf numFmtId="3" fontId="13" fillId="0" borderId="26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0" fillId="0" borderId="41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45" xfId="0" applyFont="1" applyBorder="1" applyAlignment="1" applyProtection="1">
      <alignment horizontal="left" vertical="center" wrapText="1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5" xfId="58" applyFont="1" applyFill="1" applyBorder="1" applyAlignment="1" applyProtection="1">
      <alignment horizontal="center" vertical="center" wrapText="1"/>
      <protection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45" xfId="0" applyFont="1" applyBorder="1" applyAlignment="1" applyProtection="1">
      <alignment horizont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1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45" xfId="0" applyFont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45" xfId="0" applyFont="1" applyBorder="1" applyAlignment="1" applyProtection="1">
      <alignment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45" xfId="58" applyFont="1" applyFill="1" applyBorder="1" applyAlignment="1" applyProtection="1">
      <alignment horizontal="left" vertical="center" wrapText="1" indent="1"/>
      <protection/>
    </xf>
    <xf numFmtId="0" fontId="12" fillId="0" borderId="27" xfId="58" applyFont="1" applyFill="1" applyBorder="1" applyAlignment="1" applyProtection="1">
      <alignment vertical="center" wrapText="1"/>
      <protection/>
    </xf>
    <xf numFmtId="164" fontId="12" fillId="0" borderId="5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34" xfId="58" applyFont="1" applyFill="1" applyBorder="1" applyAlignment="1" applyProtection="1">
      <alignment horizontal="left" vertical="center" wrapText="1" indent="7"/>
      <protection/>
    </xf>
    <xf numFmtId="164" fontId="17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54" xfId="0" applyNumberFormat="1" applyFont="1" applyFill="1" applyBorder="1" applyAlignment="1" applyProtection="1">
      <alignment horizontal="right" vertical="center" indent="1"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left" indent="1"/>
      <protection/>
    </xf>
    <xf numFmtId="164" fontId="6" fillId="0" borderId="26" xfId="0" applyNumberFormat="1" applyFont="1" applyFill="1" applyBorder="1" applyAlignment="1" applyProtection="1">
      <alignment horizontal="center" wrapTex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49" fontId="13" fillId="0" borderId="19" xfId="58" applyNumberFormat="1" applyFont="1" applyFill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16" fillId="0" borderId="34" xfId="0" applyFont="1" applyBorder="1" applyAlignment="1" applyProtection="1">
      <alignment horizontal="left" vertical="center" wrapText="1" inden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5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6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33" xfId="58" applyNumberFormat="1" applyFont="1" applyFill="1" applyBorder="1" applyAlignment="1" applyProtection="1">
      <alignment horizontal="left" vertical="center"/>
      <protection/>
    </xf>
    <xf numFmtId="164" fontId="19" fillId="0" borderId="33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1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left" indent="1"/>
      <protection/>
    </xf>
    <xf numFmtId="0" fontId="6" fillId="0" borderId="41" xfId="0" applyFont="1" applyFill="1" applyBorder="1" applyAlignment="1" applyProtection="1">
      <alignment horizontal="left" indent="1"/>
      <protection/>
    </xf>
    <xf numFmtId="0" fontId="13" fillId="0" borderId="13" xfId="0" applyFont="1" applyFill="1" applyBorder="1" applyAlignment="1" applyProtection="1">
      <alignment horizontal="right" indent="1"/>
      <protection locked="0"/>
    </xf>
    <xf numFmtId="0" fontId="13" fillId="0" borderId="36" xfId="0" applyFont="1" applyFill="1" applyBorder="1" applyAlignment="1" applyProtection="1">
      <alignment horizontal="righ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13" fillId="0" borderId="29" xfId="0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horizontal="right" indent="1"/>
      <protection/>
    </xf>
    <xf numFmtId="0" fontId="12" fillId="0" borderId="26" xfId="0" applyFont="1" applyFill="1" applyBorder="1" applyAlignment="1" applyProtection="1">
      <alignment horizontal="right" indent="1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13" fillId="0" borderId="67" xfId="0" applyFont="1" applyFill="1" applyBorder="1" applyAlignment="1" applyProtection="1">
      <alignment horizontal="left" indent="1"/>
      <protection locked="0"/>
    </xf>
    <xf numFmtId="0" fontId="13" fillId="0" borderId="68" xfId="0" applyFont="1" applyFill="1" applyBorder="1" applyAlignment="1" applyProtection="1">
      <alignment horizontal="left" indent="1"/>
      <protection locked="0"/>
    </xf>
    <xf numFmtId="0" fontId="13" fillId="0" borderId="39" xfId="0" applyFont="1" applyFill="1" applyBorder="1" applyAlignment="1" applyProtection="1">
      <alignment horizontal="left" indent="1"/>
      <protection locked="0"/>
    </xf>
    <xf numFmtId="0" fontId="13" fillId="0" borderId="59" xfId="0" applyFont="1" applyFill="1" applyBorder="1" applyAlignment="1" applyProtection="1">
      <alignment horizontal="left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33" borderId="11" xfId="0" applyNumberFormat="1" applyFont="1" applyFill="1" applyBorder="1" applyAlignment="1" applyProtection="1">
      <alignment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Fill="1" applyBorder="1" applyAlignment="1" applyProtection="1">
      <alignment vertical="top" wrapText="1"/>
      <protection locked="0"/>
    </xf>
    <xf numFmtId="164" fontId="0" fillId="0" borderId="14" xfId="0" applyNumberForma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 applyProtection="1">
      <alignment vertical="center" wrapText="1"/>
      <protection/>
    </xf>
    <xf numFmtId="164" fontId="0" fillId="0" borderId="11" xfId="0" applyNumberFormat="1" applyFill="1" applyBorder="1" applyAlignment="1">
      <alignment vertical="center" wrapTex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1" xfId="0" applyNumberFormat="1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vertical="center"/>
      <protection/>
    </xf>
    <xf numFmtId="49" fontId="13" fillId="0" borderId="68" xfId="0" applyNumberFormat="1" applyFont="1" applyFill="1" applyBorder="1" applyAlignment="1" applyProtection="1">
      <alignment vertical="center"/>
      <protection/>
    </xf>
    <xf numFmtId="49" fontId="18" fillId="0" borderId="14" xfId="0" applyNumberFormat="1" applyFont="1" applyFill="1" applyBorder="1" applyAlignment="1" applyProtection="1" quotePrefix="1">
      <alignment horizontal="left" vertical="center" indent="1"/>
      <protection/>
    </xf>
    <xf numFmtId="49" fontId="13" fillId="0" borderId="14" xfId="0" applyNumberFormat="1" applyFont="1" applyFill="1" applyBorder="1" applyAlignment="1" applyProtection="1">
      <alignment vertical="center"/>
      <protection/>
    </xf>
    <xf numFmtId="49" fontId="13" fillId="0" borderId="59" xfId="0" applyNumberFormat="1" applyFont="1" applyFill="1" applyBorder="1" applyAlignment="1" applyProtection="1">
      <alignment vertical="center"/>
      <protection locked="0"/>
    </xf>
    <xf numFmtId="49" fontId="6" fillId="0" borderId="41" xfId="0" applyNumberFormat="1" applyFont="1" applyFill="1" applyBorder="1" applyAlignment="1" applyProtection="1">
      <alignment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/>
    </xf>
    <xf numFmtId="0" fontId="2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BreakPreview" zoomScaleNormal="130" zoomScaleSheetLayoutView="100" workbookViewId="0" topLeftCell="A40">
      <selection activeCell="E154" sqref="E154"/>
    </sheetView>
  </sheetViews>
  <sheetFormatPr defaultColWidth="9.00390625" defaultRowHeight="12.75"/>
  <cols>
    <col min="1" max="1" width="9.50390625" style="200" customWidth="1"/>
    <col min="2" max="2" width="91.625" style="200" customWidth="1"/>
    <col min="3" max="5" width="21.625" style="201" customWidth="1"/>
    <col min="6" max="16384" width="9.375" style="219" customWidth="1"/>
  </cols>
  <sheetData>
    <row r="1" spans="1:5" ht="15.75" customHeight="1">
      <c r="A1" s="306" t="s">
        <v>5</v>
      </c>
      <c r="B1" s="306"/>
      <c r="C1" s="306"/>
      <c r="D1" s="219"/>
      <c r="E1" s="219"/>
    </row>
    <row r="2" spans="1:5" ht="15.75" customHeight="1" thickBot="1">
      <c r="A2" s="307" t="s">
        <v>105</v>
      </c>
      <c r="B2" s="307"/>
      <c r="C2" s="135" t="s">
        <v>441</v>
      </c>
      <c r="D2" s="135" t="s">
        <v>441</v>
      </c>
      <c r="E2" s="135" t="s">
        <v>441</v>
      </c>
    </row>
    <row r="3" spans="1:5" ht="37.5" customHeight="1" thickBot="1">
      <c r="A3" s="21" t="s">
        <v>55</v>
      </c>
      <c r="B3" s="22" t="s">
        <v>6</v>
      </c>
      <c r="C3" s="29" t="e">
        <f>+CONCATENATE(LEFT(#REF!,4),". évi előirányzat")</f>
        <v>#REF!</v>
      </c>
      <c r="D3" s="29" t="s">
        <v>492</v>
      </c>
      <c r="E3" s="29" t="s">
        <v>501</v>
      </c>
    </row>
    <row r="4" spans="1:5" s="220" customFormat="1" ht="12" customHeight="1" thickBot="1">
      <c r="A4" s="214"/>
      <c r="B4" s="215" t="s">
        <v>395</v>
      </c>
      <c r="C4" s="216" t="s">
        <v>396</v>
      </c>
      <c r="D4" s="216" t="s">
        <v>397</v>
      </c>
      <c r="E4" s="216" t="s">
        <v>399</v>
      </c>
    </row>
    <row r="5" spans="1:5" s="221" customFormat="1" ht="12" customHeight="1" thickBot="1">
      <c r="A5" s="18" t="s">
        <v>7</v>
      </c>
      <c r="B5" s="19" t="s">
        <v>165</v>
      </c>
      <c r="C5" s="125">
        <f>+C6+C7+C8+C9+C10+C11</f>
        <v>113142467</v>
      </c>
      <c r="D5" s="125">
        <f>+D6+D7+D8+D9+D10+D11</f>
        <v>113739640</v>
      </c>
      <c r="E5" s="125">
        <f>+E6+E7+E8+E9+E10+E11</f>
        <v>124700151</v>
      </c>
    </row>
    <row r="6" spans="1:5" s="221" customFormat="1" ht="12" customHeight="1">
      <c r="A6" s="13" t="s">
        <v>67</v>
      </c>
      <c r="B6" s="222" t="s">
        <v>166</v>
      </c>
      <c r="C6" s="128">
        <v>43438015</v>
      </c>
      <c r="D6" s="128">
        <v>43488031</v>
      </c>
      <c r="E6" s="128">
        <v>43488031</v>
      </c>
    </row>
    <row r="7" spans="1:5" s="221" customFormat="1" ht="12" customHeight="1">
      <c r="A7" s="12" t="s">
        <v>68</v>
      </c>
      <c r="B7" s="223" t="s">
        <v>167</v>
      </c>
      <c r="C7" s="127">
        <v>38684467</v>
      </c>
      <c r="D7" s="127">
        <v>38684467</v>
      </c>
      <c r="E7" s="127">
        <v>38859000</v>
      </c>
    </row>
    <row r="8" spans="1:5" s="221" customFormat="1" ht="12" customHeight="1">
      <c r="A8" s="12" t="s">
        <v>69</v>
      </c>
      <c r="B8" s="223" t="s">
        <v>428</v>
      </c>
      <c r="C8" s="127">
        <v>29219985</v>
      </c>
      <c r="D8" s="127">
        <v>29219985</v>
      </c>
      <c r="E8" s="127">
        <v>27049168</v>
      </c>
    </row>
    <row r="9" spans="1:5" s="221" customFormat="1" ht="12" customHeight="1">
      <c r="A9" s="12" t="s">
        <v>70</v>
      </c>
      <c r="B9" s="223" t="s">
        <v>168</v>
      </c>
      <c r="C9" s="127">
        <v>1800000</v>
      </c>
      <c r="D9" s="127">
        <v>1800000</v>
      </c>
      <c r="E9" s="127">
        <v>1800000</v>
      </c>
    </row>
    <row r="10" spans="1:5" s="221" customFormat="1" ht="12" customHeight="1">
      <c r="A10" s="12" t="s">
        <v>102</v>
      </c>
      <c r="B10" s="121" t="s">
        <v>340</v>
      </c>
      <c r="C10" s="127"/>
      <c r="D10" s="127">
        <v>547157</v>
      </c>
      <c r="E10" s="127">
        <v>13503952</v>
      </c>
    </row>
    <row r="11" spans="1:5" s="221" customFormat="1" ht="12" customHeight="1" thickBot="1">
      <c r="A11" s="14" t="s">
        <v>71</v>
      </c>
      <c r="B11" s="122" t="s">
        <v>341</v>
      </c>
      <c r="C11" s="127"/>
      <c r="D11" s="127"/>
      <c r="E11" s="127"/>
    </row>
    <row r="12" spans="1:5" s="221" customFormat="1" ht="12" customHeight="1" thickBot="1">
      <c r="A12" s="18" t="s">
        <v>8</v>
      </c>
      <c r="B12" s="120" t="s">
        <v>169</v>
      </c>
      <c r="C12" s="125">
        <f>+C13+C14+C15+C16+C17</f>
        <v>19598400</v>
      </c>
      <c r="D12" s="125">
        <f>+D13+D14+D15+D16+D17</f>
        <v>19598400</v>
      </c>
      <c r="E12" s="125">
        <f>+E13+E14+E15+E16+E17</f>
        <v>21828900</v>
      </c>
    </row>
    <row r="13" spans="1:5" s="221" customFormat="1" ht="12" customHeight="1">
      <c r="A13" s="13" t="s">
        <v>73</v>
      </c>
      <c r="B13" s="222" t="s">
        <v>170</v>
      </c>
      <c r="C13" s="128"/>
      <c r="D13" s="128"/>
      <c r="E13" s="128"/>
    </row>
    <row r="14" spans="1:5" s="221" customFormat="1" ht="12" customHeight="1">
      <c r="A14" s="12" t="s">
        <v>74</v>
      </c>
      <c r="B14" s="223" t="s">
        <v>171</v>
      </c>
      <c r="C14" s="127"/>
      <c r="D14" s="127"/>
      <c r="E14" s="127"/>
    </row>
    <row r="15" spans="1:5" s="221" customFormat="1" ht="12" customHeight="1">
      <c r="A15" s="12" t="s">
        <v>75</v>
      </c>
      <c r="B15" s="223" t="s">
        <v>332</v>
      </c>
      <c r="C15" s="127"/>
      <c r="D15" s="127"/>
      <c r="E15" s="127"/>
    </row>
    <row r="16" spans="1:5" s="221" customFormat="1" ht="12" customHeight="1">
      <c r="A16" s="12" t="s">
        <v>76</v>
      </c>
      <c r="B16" s="223" t="s">
        <v>333</v>
      </c>
      <c r="C16" s="127"/>
      <c r="D16" s="127"/>
      <c r="E16" s="127"/>
    </row>
    <row r="17" spans="1:5" s="221" customFormat="1" ht="12" customHeight="1">
      <c r="A17" s="12" t="s">
        <v>77</v>
      </c>
      <c r="B17" s="223" t="s">
        <v>450</v>
      </c>
      <c r="C17" s="127">
        <v>19598400</v>
      </c>
      <c r="D17" s="127">
        <v>19598400</v>
      </c>
      <c r="E17" s="127">
        <v>21828900</v>
      </c>
    </row>
    <row r="18" spans="1:5" s="221" customFormat="1" ht="12" customHeight="1" thickBot="1">
      <c r="A18" s="14" t="s">
        <v>83</v>
      </c>
      <c r="B18" s="122" t="s">
        <v>173</v>
      </c>
      <c r="C18" s="129"/>
      <c r="D18" s="129"/>
      <c r="E18" s="129"/>
    </row>
    <row r="19" spans="1:5" s="221" customFormat="1" ht="12" customHeight="1" thickBot="1">
      <c r="A19" s="18" t="s">
        <v>9</v>
      </c>
      <c r="B19" s="19" t="s">
        <v>174</v>
      </c>
      <c r="C19" s="125">
        <f>+C20+C21+C22+C23+C24</f>
        <v>143309282</v>
      </c>
      <c r="D19" s="125">
        <f>+D20+D21+D22+D23+D24</f>
        <v>145309282</v>
      </c>
      <c r="E19" s="125">
        <f>+E20+E21+E22+E23+E24</f>
        <v>56669456</v>
      </c>
    </row>
    <row r="20" spans="1:5" s="221" customFormat="1" ht="12" customHeight="1">
      <c r="A20" s="13" t="s">
        <v>56</v>
      </c>
      <c r="B20" s="222" t="s">
        <v>175</v>
      </c>
      <c r="C20" s="128">
        <v>143309282</v>
      </c>
      <c r="D20" s="128">
        <v>145309282</v>
      </c>
      <c r="E20" s="128">
        <v>56669456</v>
      </c>
    </row>
    <row r="21" spans="1:5" s="221" customFormat="1" ht="12" customHeight="1">
      <c r="A21" s="12" t="s">
        <v>57</v>
      </c>
      <c r="B21" s="223" t="s">
        <v>176</v>
      </c>
      <c r="C21" s="127"/>
      <c r="D21" s="127"/>
      <c r="E21" s="127"/>
    </row>
    <row r="22" spans="1:5" s="221" customFormat="1" ht="12" customHeight="1">
      <c r="A22" s="12" t="s">
        <v>58</v>
      </c>
      <c r="B22" s="223" t="s">
        <v>334</v>
      </c>
      <c r="C22" s="127"/>
      <c r="D22" s="127"/>
      <c r="E22" s="127"/>
    </row>
    <row r="23" spans="1:5" s="221" customFormat="1" ht="12" customHeight="1">
      <c r="A23" s="12" t="s">
        <v>59</v>
      </c>
      <c r="B23" s="223" t="s">
        <v>335</v>
      </c>
      <c r="C23" s="127"/>
      <c r="D23" s="127"/>
      <c r="E23" s="127"/>
    </row>
    <row r="24" spans="1:5" s="221" customFormat="1" ht="12" customHeight="1">
      <c r="A24" s="12" t="s">
        <v>114</v>
      </c>
      <c r="B24" s="223" t="s">
        <v>177</v>
      </c>
      <c r="C24" s="127"/>
      <c r="D24" s="127"/>
      <c r="E24" s="127"/>
    </row>
    <row r="25" spans="1:5" s="288" customFormat="1" ht="12" customHeight="1" thickBot="1">
      <c r="A25" s="285" t="s">
        <v>115</v>
      </c>
      <c r="B25" s="286" t="s">
        <v>445</v>
      </c>
      <c r="C25" s="287"/>
      <c r="D25" s="287"/>
      <c r="E25" s="287"/>
    </row>
    <row r="26" spans="1:5" s="221" customFormat="1" ht="12" customHeight="1" thickBot="1">
      <c r="A26" s="18" t="s">
        <v>116</v>
      </c>
      <c r="B26" s="19" t="s">
        <v>429</v>
      </c>
      <c r="C26" s="131">
        <f>SUM(C27:C33)</f>
        <v>196229000</v>
      </c>
      <c r="D26" s="131">
        <f>SUM(D27:D33)</f>
        <v>196229000</v>
      </c>
      <c r="E26" s="131">
        <f>SUM(E27:E33)</f>
        <v>196229000</v>
      </c>
    </row>
    <row r="27" spans="1:5" s="221" customFormat="1" ht="12" customHeight="1">
      <c r="A27" s="13" t="s">
        <v>179</v>
      </c>
      <c r="B27" s="222" t="s">
        <v>502</v>
      </c>
      <c r="C27" s="128">
        <v>141679000</v>
      </c>
      <c r="D27" s="128">
        <v>141679000</v>
      </c>
      <c r="E27" s="128">
        <v>141679000</v>
      </c>
    </row>
    <row r="28" spans="1:5" s="221" customFormat="1" ht="12" customHeight="1">
      <c r="A28" s="12" t="s">
        <v>180</v>
      </c>
      <c r="B28" s="223" t="s">
        <v>434</v>
      </c>
      <c r="C28" s="127">
        <v>20000000</v>
      </c>
      <c r="D28" s="127">
        <v>20000000</v>
      </c>
      <c r="E28" s="127">
        <v>20000000</v>
      </c>
    </row>
    <row r="29" spans="1:5" s="221" customFormat="1" ht="12" customHeight="1">
      <c r="A29" s="12" t="s">
        <v>181</v>
      </c>
      <c r="B29" s="223" t="s">
        <v>435</v>
      </c>
      <c r="C29" s="127">
        <v>30000000</v>
      </c>
      <c r="D29" s="127">
        <v>30000000</v>
      </c>
      <c r="E29" s="127">
        <v>30000000</v>
      </c>
    </row>
    <row r="30" spans="1:5" s="221" customFormat="1" ht="12" customHeight="1">
      <c r="A30" s="12" t="s">
        <v>182</v>
      </c>
      <c r="B30" s="223" t="s">
        <v>436</v>
      </c>
      <c r="C30" s="127"/>
      <c r="D30" s="127"/>
      <c r="E30" s="127"/>
    </row>
    <row r="31" spans="1:5" s="221" customFormat="1" ht="12" customHeight="1">
      <c r="A31" s="12" t="s">
        <v>430</v>
      </c>
      <c r="B31" s="223" t="s">
        <v>183</v>
      </c>
      <c r="C31" s="127">
        <v>3900000</v>
      </c>
      <c r="D31" s="127">
        <v>3900000</v>
      </c>
      <c r="E31" s="127">
        <v>3900000</v>
      </c>
    </row>
    <row r="32" spans="1:5" s="221" customFormat="1" ht="12" customHeight="1">
      <c r="A32" s="12" t="s">
        <v>431</v>
      </c>
      <c r="B32" s="223" t="s">
        <v>184</v>
      </c>
      <c r="C32" s="127"/>
      <c r="D32" s="127"/>
      <c r="E32" s="127"/>
    </row>
    <row r="33" spans="1:5" s="221" customFormat="1" ht="12" customHeight="1" thickBot="1">
      <c r="A33" s="14" t="s">
        <v>432</v>
      </c>
      <c r="B33" s="280" t="s">
        <v>185</v>
      </c>
      <c r="C33" s="129">
        <v>650000</v>
      </c>
      <c r="D33" s="129">
        <v>650000</v>
      </c>
      <c r="E33" s="129">
        <v>650000</v>
      </c>
    </row>
    <row r="34" spans="1:5" s="221" customFormat="1" ht="12" customHeight="1" thickBot="1">
      <c r="A34" s="18" t="s">
        <v>11</v>
      </c>
      <c r="B34" s="19" t="s">
        <v>342</v>
      </c>
      <c r="C34" s="125">
        <f>SUM(C35:C45)</f>
        <v>64648309</v>
      </c>
      <c r="D34" s="125">
        <f>SUM(D35:D45)</f>
        <v>68730539</v>
      </c>
      <c r="E34" s="125">
        <f>SUM(E35:E45)</f>
        <v>68730539</v>
      </c>
    </row>
    <row r="35" spans="1:5" s="221" customFormat="1" ht="12" customHeight="1">
      <c r="A35" s="13" t="s">
        <v>60</v>
      </c>
      <c r="B35" s="222" t="s">
        <v>188</v>
      </c>
      <c r="C35" s="128"/>
      <c r="D35" s="128"/>
      <c r="E35" s="128"/>
    </row>
    <row r="36" spans="1:5" s="221" customFormat="1" ht="12" customHeight="1">
      <c r="A36" s="12" t="s">
        <v>61</v>
      </c>
      <c r="B36" s="223" t="s">
        <v>189</v>
      </c>
      <c r="C36" s="127">
        <v>20798846</v>
      </c>
      <c r="D36" s="127">
        <v>21428767</v>
      </c>
      <c r="E36" s="127">
        <v>21428767</v>
      </c>
    </row>
    <row r="37" spans="1:5" s="221" customFormat="1" ht="12" customHeight="1">
      <c r="A37" s="12" t="s">
        <v>62</v>
      </c>
      <c r="B37" s="223" t="s">
        <v>190</v>
      </c>
      <c r="C37" s="127">
        <v>16260000</v>
      </c>
      <c r="D37" s="127">
        <v>16260000</v>
      </c>
      <c r="E37" s="127">
        <v>16260000</v>
      </c>
    </row>
    <row r="38" spans="1:5" s="221" customFormat="1" ht="12" customHeight="1">
      <c r="A38" s="12" t="s">
        <v>118</v>
      </c>
      <c r="B38" s="223" t="s">
        <v>191</v>
      </c>
      <c r="C38" s="127">
        <v>3717200</v>
      </c>
      <c r="D38" s="127">
        <v>3717200</v>
      </c>
      <c r="E38" s="127">
        <v>3717200</v>
      </c>
    </row>
    <row r="39" spans="1:5" s="221" customFormat="1" ht="12" customHeight="1">
      <c r="A39" s="12" t="s">
        <v>119</v>
      </c>
      <c r="B39" s="223" t="s">
        <v>192</v>
      </c>
      <c r="C39" s="127">
        <v>11732830</v>
      </c>
      <c r="D39" s="127">
        <v>11732830</v>
      </c>
      <c r="E39" s="127">
        <v>11732830</v>
      </c>
    </row>
    <row r="40" spans="1:5" s="221" customFormat="1" ht="12" customHeight="1">
      <c r="A40" s="12" t="s">
        <v>120</v>
      </c>
      <c r="B40" s="223" t="s">
        <v>193</v>
      </c>
      <c r="C40" s="127">
        <v>12054433</v>
      </c>
      <c r="D40" s="127">
        <v>14381342</v>
      </c>
      <c r="E40" s="127">
        <v>14381342</v>
      </c>
    </row>
    <row r="41" spans="1:5" s="221" customFormat="1" ht="12" customHeight="1">
      <c r="A41" s="12" t="s">
        <v>121</v>
      </c>
      <c r="B41" s="223" t="s">
        <v>194</v>
      </c>
      <c r="C41" s="127"/>
      <c r="D41" s="127"/>
      <c r="E41" s="127"/>
    </row>
    <row r="42" spans="1:5" s="221" customFormat="1" ht="12" customHeight="1">
      <c r="A42" s="12" t="s">
        <v>122</v>
      </c>
      <c r="B42" s="223" t="s">
        <v>437</v>
      </c>
      <c r="C42" s="127">
        <v>85000</v>
      </c>
      <c r="D42" s="127">
        <v>85000</v>
      </c>
      <c r="E42" s="127">
        <v>85000</v>
      </c>
    </row>
    <row r="43" spans="1:5" s="221" customFormat="1" ht="12" customHeight="1">
      <c r="A43" s="12" t="s">
        <v>186</v>
      </c>
      <c r="B43" s="223" t="s">
        <v>196</v>
      </c>
      <c r="C43" s="130"/>
      <c r="D43" s="130"/>
      <c r="E43" s="130"/>
    </row>
    <row r="44" spans="1:5" s="221" customFormat="1" ht="12" customHeight="1">
      <c r="A44" s="14" t="s">
        <v>187</v>
      </c>
      <c r="B44" s="224" t="s">
        <v>344</v>
      </c>
      <c r="C44" s="211"/>
      <c r="D44" s="211"/>
      <c r="E44" s="211"/>
    </row>
    <row r="45" spans="1:5" s="221" customFormat="1" ht="12" customHeight="1" thickBot="1">
      <c r="A45" s="14" t="s">
        <v>343</v>
      </c>
      <c r="B45" s="122" t="s">
        <v>197</v>
      </c>
      <c r="C45" s="211"/>
      <c r="D45" s="211">
        <v>1125400</v>
      </c>
      <c r="E45" s="211">
        <v>1125400</v>
      </c>
    </row>
    <row r="46" spans="1:5" s="221" customFormat="1" ht="12" customHeight="1" thickBot="1">
      <c r="A46" s="18" t="s">
        <v>12</v>
      </c>
      <c r="B46" s="19" t="s">
        <v>198</v>
      </c>
      <c r="C46" s="125">
        <f>SUM(C47:C51)</f>
        <v>4588520</v>
      </c>
      <c r="D46" s="125">
        <f>SUM(D47:D51)</f>
        <v>12576780</v>
      </c>
      <c r="E46" s="125">
        <f>SUM(E47:E51)</f>
        <v>12576780</v>
      </c>
    </row>
    <row r="47" spans="1:5" s="221" customFormat="1" ht="12" customHeight="1">
      <c r="A47" s="13" t="s">
        <v>63</v>
      </c>
      <c r="B47" s="222" t="s">
        <v>202</v>
      </c>
      <c r="C47" s="263"/>
      <c r="D47" s="263"/>
      <c r="E47" s="263"/>
    </row>
    <row r="48" spans="1:5" s="221" customFormat="1" ht="12" customHeight="1">
      <c r="A48" s="12" t="s">
        <v>64</v>
      </c>
      <c r="B48" s="223" t="s">
        <v>203</v>
      </c>
      <c r="C48" s="130">
        <v>4588520</v>
      </c>
      <c r="D48" s="130">
        <v>12576780</v>
      </c>
      <c r="E48" s="130">
        <v>12576780</v>
      </c>
    </row>
    <row r="49" spans="1:5" s="221" customFormat="1" ht="12" customHeight="1">
      <c r="A49" s="12" t="s">
        <v>199</v>
      </c>
      <c r="B49" s="223" t="s">
        <v>204</v>
      </c>
      <c r="C49" s="130"/>
      <c r="D49" s="130"/>
      <c r="E49" s="130"/>
    </row>
    <row r="50" spans="1:5" s="221" customFormat="1" ht="12" customHeight="1">
      <c r="A50" s="12" t="s">
        <v>200</v>
      </c>
      <c r="B50" s="223" t="s">
        <v>205</v>
      </c>
      <c r="C50" s="130"/>
      <c r="D50" s="130"/>
      <c r="E50" s="130"/>
    </row>
    <row r="51" spans="1:5" s="221" customFormat="1" ht="12" customHeight="1" thickBot="1">
      <c r="A51" s="14" t="s">
        <v>201</v>
      </c>
      <c r="B51" s="122" t="s">
        <v>206</v>
      </c>
      <c r="C51" s="211"/>
      <c r="D51" s="211"/>
      <c r="E51" s="211"/>
    </row>
    <row r="52" spans="1:5" s="221" customFormat="1" ht="12" customHeight="1" thickBot="1">
      <c r="A52" s="18" t="s">
        <v>123</v>
      </c>
      <c r="B52" s="19" t="s">
        <v>207</v>
      </c>
      <c r="C52" s="125">
        <f>SUM(C53:C55)</f>
        <v>1500000</v>
      </c>
      <c r="D52" s="125">
        <f>SUM(D53:D55)</f>
        <v>1500000</v>
      </c>
      <c r="E52" s="125">
        <f>SUM(E53:E55)</f>
        <v>1500000</v>
      </c>
    </row>
    <row r="53" spans="1:5" s="221" customFormat="1" ht="12" customHeight="1">
      <c r="A53" s="13" t="s">
        <v>65</v>
      </c>
      <c r="B53" s="222" t="s">
        <v>208</v>
      </c>
      <c r="C53" s="128"/>
      <c r="D53" s="128"/>
      <c r="E53" s="128"/>
    </row>
    <row r="54" spans="1:5" s="221" customFormat="1" ht="12" customHeight="1">
      <c r="A54" s="12" t="s">
        <v>66</v>
      </c>
      <c r="B54" s="223" t="s">
        <v>336</v>
      </c>
      <c r="C54" s="127"/>
      <c r="D54" s="127"/>
      <c r="E54" s="127"/>
    </row>
    <row r="55" spans="1:5" s="221" customFormat="1" ht="12" customHeight="1">
      <c r="A55" s="12" t="s">
        <v>211</v>
      </c>
      <c r="B55" s="223" t="s">
        <v>209</v>
      </c>
      <c r="C55" s="127">
        <v>1500000</v>
      </c>
      <c r="D55" s="127">
        <v>1500000</v>
      </c>
      <c r="E55" s="127">
        <v>1500000</v>
      </c>
    </row>
    <row r="56" spans="1:5" s="221" customFormat="1" ht="12" customHeight="1" thickBot="1">
      <c r="A56" s="14" t="s">
        <v>212</v>
      </c>
      <c r="B56" s="122" t="s">
        <v>210</v>
      </c>
      <c r="C56" s="129"/>
      <c r="D56" s="129"/>
      <c r="E56" s="129"/>
    </row>
    <row r="57" spans="1:5" s="221" customFormat="1" ht="12" customHeight="1" thickBot="1">
      <c r="A57" s="18" t="s">
        <v>14</v>
      </c>
      <c r="B57" s="120" t="s">
        <v>213</v>
      </c>
      <c r="C57" s="125">
        <f>SUM(C58:C60)</f>
        <v>6064053</v>
      </c>
      <c r="D57" s="125">
        <f>SUM(D58:D60)</f>
        <v>8302253</v>
      </c>
      <c r="E57" s="125">
        <f>SUM(E58:E60)</f>
        <v>8302253</v>
      </c>
    </row>
    <row r="58" spans="1:5" s="221" customFormat="1" ht="12" customHeight="1">
      <c r="A58" s="13" t="s">
        <v>124</v>
      </c>
      <c r="B58" s="222" t="s">
        <v>215</v>
      </c>
      <c r="C58" s="130"/>
      <c r="D58" s="130"/>
      <c r="E58" s="130"/>
    </row>
    <row r="59" spans="1:5" s="221" customFormat="1" ht="12" customHeight="1">
      <c r="A59" s="12" t="s">
        <v>125</v>
      </c>
      <c r="B59" s="223" t="s">
        <v>337</v>
      </c>
      <c r="C59" s="130">
        <v>6064053</v>
      </c>
      <c r="D59" s="130">
        <v>6064053</v>
      </c>
      <c r="E59" s="130">
        <v>6064053</v>
      </c>
    </row>
    <row r="60" spans="1:5" s="221" customFormat="1" ht="12" customHeight="1">
      <c r="A60" s="12" t="s">
        <v>147</v>
      </c>
      <c r="B60" s="223" t="s">
        <v>216</v>
      </c>
      <c r="C60" s="130"/>
      <c r="D60" s="130">
        <v>2238200</v>
      </c>
      <c r="E60" s="130">
        <v>2238200</v>
      </c>
    </row>
    <row r="61" spans="1:5" s="221" customFormat="1" ht="12" customHeight="1" thickBot="1">
      <c r="A61" s="14" t="s">
        <v>214</v>
      </c>
      <c r="B61" s="122" t="s">
        <v>217</v>
      </c>
      <c r="C61" s="130"/>
      <c r="D61" s="130"/>
      <c r="E61" s="130"/>
    </row>
    <row r="62" spans="1:5" s="221" customFormat="1" ht="12" customHeight="1" thickBot="1">
      <c r="A62" s="276" t="s">
        <v>384</v>
      </c>
      <c r="B62" s="19" t="s">
        <v>218</v>
      </c>
      <c r="C62" s="131">
        <f>+C5+C12+C19+C26+C34+C46+C52+C57</f>
        <v>549080031</v>
      </c>
      <c r="D62" s="131">
        <f>+D5+D12+D19+D26+D34+D46+D52+D57</f>
        <v>565985894</v>
      </c>
      <c r="E62" s="131">
        <f>+E5+E12+E19+E26+E34+E46+E52+E57</f>
        <v>490537079</v>
      </c>
    </row>
    <row r="63" spans="1:5" s="221" customFormat="1" ht="12" customHeight="1" thickBot="1">
      <c r="A63" s="265" t="s">
        <v>219</v>
      </c>
      <c r="B63" s="120" t="s">
        <v>220</v>
      </c>
      <c r="C63" s="125">
        <f>SUM(C64:C66)</f>
        <v>0</v>
      </c>
      <c r="D63" s="125">
        <f>SUM(D64:D66)</f>
        <v>0</v>
      </c>
      <c r="E63" s="125">
        <f>SUM(E64:E66)</f>
        <v>0</v>
      </c>
    </row>
    <row r="64" spans="1:5" s="221" customFormat="1" ht="12" customHeight="1">
      <c r="A64" s="13" t="s">
        <v>248</v>
      </c>
      <c r="B64" s="222" t="s">
        <v>221</v>
      </c>
      <c r="C64" s="130"/>
      <c r="D64" s="130"/>
      <c r="E64" s="130"/>
    </row>
    <row r="65" spans="1:5" s="221" customFormat="1" ht="12" customHeight="1">
      <c r="A65" s="12" t="s">
        <v>257</v>
      </c>
      <c r="B65" s="223" t="s">
        <v>222</v>
      </c>
      <c r="C65" s="130"/>
      <c r="D65" s="130"/>
      <c r="E65" s="130"/>
    </row>
    <row r="66" spans="1:5" s="221" customFormat="1" ht="12" customHeight="1" thickBot="1">
      <c r="A66" s="14" t="s">
        <v>258</v>
      </c>
      <c r="B66" s="270" t="s">
        <v>446</v>
      </c>
      <c r="C66" s="130"/>
      <c r="D66" s="130"/>
      <c r="E66" s="130"/>
    </row>
    <row r="67" spans="1:5" s="221" customFormat="1" ht="12" customHeight="1" thickBot="1">
      <c r="A67" s="265" t="s">
        <v>224</v>
      </c>
      <c r="B67" s="120" t="s">
        <v>225</v>
      </c>
      <c r="C67" s="125">
        <f>SUM(C68:C71)</f>
        <v>0</v>
      </c>
      <c r="D67" s="125">
        <f>SUM(D68:D71)</f>
        <v>0</v>
      </c>
      <c r="E67" s="125">
        <f>SUM(E68:E71)</f>
        <v>0</v>
      </c>
    </row>
    <row r="68" spans="1:5" s="221" customFormat="1" ht="12" customHeight="1">
      <c r="A68" s="13" t="s">
        <v>103</v>
      </c>
      <c r="B68" s="222" t="s">
        <v>226</v>
      </c>
      <c r="C68" s="130"/>
      <c r="D68" s="130"/>
      <c r="E68" s="130"/>
    </row>
    <row r="69" spans="1:5" s="221" customFormat="1" ht="12" customHeight="1">
      <c r="A69" s="12" t="s">
        <v>104</v>
      </c>
      <c r="B69" s="223" t="s">
        <v>447</v>
      </c>
      <c r="C69" s="130"/>
      <c r="D69" s="130"/>
      <c r="E69" s="130"/>
    </row>
    <row r="70" spans="1:5" s="221" customFormat="1" ht="12" customHeight="1">
      <c r="A70" s="12" t="s">
        <v>249</v>
      </c>
      <c r="B70" s="223" t="s">
        <v>227</v>
      </c>
      <c r="C70" s="130"/>
      <c r="D70" s="130"/>
      <c r="E70" s="130"/>
    </row>
    <row r="71" spans="1:5" s="221" customFormat="1" ht="12" customHeight="1" thickBot="1">
      <c r="A71" s="14" t="s">
        <v>250</v>
      </c>
      <c r="B71" s="122" t="s">
        <v>448</v>
      </c>
      <c r="C71" s="130"/>
      <c r="D71" s="130"/>
      <c r="E71" s="130"/>
    </row>
    <row r="72" spans="1:5" s="221" customFormat="1" ht="12" customHeight="1" thickBot="1">
      <c r="A72" s="265" t="s">
        <v>228</v>
      </c>
      <c r="B72" s="120" t="s">
        <v>229</v>
      </c>
      <c r="C72" s="125">
        <f>SUM(C73:C74)</f>
        <v>183872589</v>
      </c>
      <c r="D72" s="125">
        <f>SUM(D73:D74)</f>
        <v>183872589</v>
      </c>
      <c r="E72" s="125">
        <f>SUM(E73:E74)</f>
        <v>183872589</v>
      </c>
    </row>
    <row r="73" spans="1:5" s="221" customFormat="1" ht="12" customHeight="1">
      <c r="A73" s="13" t="s">
        <v>251</v>
      </c>
      <c r="B73" s="222" t="s">
        <v>230</v>
      </c>
      <c r="C73" s="130">
        <v>183872589</v>
      </c>
      <c r="D73" s="130">
        <v>183872589</v>
      </c>
      <c r="E73" s="130">
        <v>183872589</v>
      </c>
    </row>
    <row r="74" spans="1:5" s="221" customFormat="1" ht="12" customHeight="1" thickBot="1">
      <c r="A74" s="14" t="s">
        <v>252</v>
      </c>
      <c r="B74" s="122" t="s">
        <v>231</v>
      </c>
      <c r="C74" s="130"/>
      <c r="D74" s="130"/>
      <c r="E74" s="130"/>
    </row>
    <row r="75" spans="1:5" s="221" customFormat="1" ht="12" customHeight="1" thickBot="1">
      <c r="A75" s="265" t="s">
        <v>232</v>
      </c>
      <c r="B75" s="120" t="s">
        <v>233</v>
      </c>
      <c r="C75" s="125">
        <f>SUM(C76:C78)</f>
        <v>0</v>
      </c>
      <c r="D75" s="125">
        <f>SUM(D76:D78)</f>
        <v>0</v>
      </c>
      <c r="E75" s="125">
        <f>SUM(E76:E78)</f>
        <v>0</v>
      </c>
    </row>
    <row r="76" spans="1:5" s="221" customFormat="1" ht="12" customHeight="1">
      <c r="A76" s="13" t="s">
        <v>253</v>
      </c>
      <c r="B76" s="222" t="s">
        <v>234</v>
      </c>
      <c r="C76" s="130"/>
      <c r="D76" s="130"/>
      <c r="E76" s="130"/>
    </row>
    <row r="77" spans="1:5" s="221" customFormat="1" ht="12" customHeight="1">
      <c r="A77" s="12" t="s">
        <v>254</v>
      </c>
      <c r="B77" s="223" t="s">
        <v>235</v>
      </c>
      <c r="C77" s="130"/>
      <c r="D77" s="130"/>
      <c r="E77" s="130"/>
    </row>
    <row r="78" spans="1:5" s="221" customFormat="1" ht="12" customHeight="1" thickBot="1">
      <c r="A78" s="16" t="s">
        <v>255</v>
      </c>
      <c r="B78" s="289" t="s">
        <v>449</v>
      </c>
      <c r="C78" s="290"/>
      <c r="D78" s="290"/>
      <c r="E78" s="290"/>
    </row>
    <row r="79" spans="1:5" s="221" customFormat="1" ht="12" customHeight="1" thickBot="1">
      <c r="A79" s="265" t="s">
        <v>236</v>
      </c>
      <c r="B79" s="120" t="s">
        <v>256</v>
      </c>
      <c r="C79" s="125">
        <f>SUM(C80:C83)</f>
        <v>0</v>
      </c>
      <c r="D79" s="125">
        <f>SUM(D80:D83)</f>
        <v>0</v>
      </c>
      <c r="E79" s="125">
        <f>SUM(E80:E83)</f>
        <v>0</v>
      </c>
    </row>
    <row r="80" spans="1:5" s="221" customFormat="1" ht="12" customHeight="1">
      <c r="A80" s="226" t="s">
        <v>237</v>
      </c>
      <c r="B80" s="222" t="s">
        <v>238</v>
      </c>
      <c r="C80" s="130"/>
      <c r="D80" s="130"/>
      <c r="E80" s="130"/>
    </row>
    <row r="81" spans="1:5" s="221" customFormat="1" ht="12" customHeight="1">
      <c r="A81" s="227" t="s">
        <v>239</v>
      </c>
      <c r="B81" s="223" t="s">
        <v>240</v>
      </c>
      <c r="C81" s="130"/>
      <c r="D81" s="130"/>
      <c r="E81" s="130"/>
    </row>
    <row r="82" spans="1:5" s="221" customFormat="1" ht="12" customHeight="1">
      <c r="A82" s="227" t="s">
        <v>241</v>
      </c>
      <c r="B82" s="223" t="s">
        <v>242</v>
      </c>
      <c r="C82" s="130"/>
      <c r="D82" s="130"/>
      <c r="E82" s="130"/>
    </row>
    <row r="83" spans="1:5" s="221" customFormat="1" ht="12" customHeight="1" thickBot="1">
      <c r="A83" s="228" t="s">
        <v>243</v>
      </c>
      <c r="B83" s="122" t="s">
        <v>244</v>
      </c>
      <c r="C83" s="130"/>
      <c r="D83" s="130"/>
      <c r="E83" s="130"/>
    </row>
    <row r="84" spans="1:5" s="221" customFormat="1" ht="12" customHeight="1" thickBot="1">
      <c r="A84" s="265" t="s">
        <v>245</v>
      </c>
      <c r="B84" s="120" t="s">
        <v>383</v>
      </c>
      <c r="C84" s="264"/>
      <c r="D84" s="264"/>
      <c r="E84" s="264"/>
    </row>
    <row r="85" spans="1:5" s="221" customFormat="1" ht="13.5" customHeight="1" thickBot="1">
      <c r="A85" s="265" t="s">
        <v>247</v>
      </c>
      <c r="B85" s="120" t="s">
        <v>246</v>
      </c>
      <c r="C85" s="264"/>
      <c r="D85" s="264"/>
      <c r="E85" s="264"/>
    </row>
    <row r="86" spans="1:5" s="221" customFormat="1" ht="15.75" customHeight="1" thickBot="1">
      <c r="A86" s="265" t="s">
        <v>259</v>
      </c>
      <c r="B86" s="229" t="s">
        <v>386</v>
      </c>
      <c r="C86" s="131">
        <f>+C63+C67+C72+C75+C79+C85+C84</f>
        <v>183872589</v>
      </c>
      <c r="D86" s="131">
        <f>+D63+D67+D72+D75+D79+D85+D84</f>
        <v>183872589</v>
      </c>
      <c r="E86" s="131">
        <f>+E63+E67+E72+E75+E79+E85+E84</f>
        <v>183872589</v>
      </c>
    </row>
    <row r="87" spans="1:5" s="221" customFormat="1" ht="16.5" customHeight="1" thickBot="1">
      <c r="A87" s="266" t="s">
        <v>385</v>
      </c>
      <c r="B87" s="230" t="s">
        <v>387</v>
      </c>
      <c r="C87" s="131">
        <f>+C62+C86</f>
        <v>732952620</v>
      </c>
      <c r="D87" s="131">
        <f>+D62+D86</f>
        <v>749858483</v>
      </c>
      <c r="E87" s="131">
        <f>+E62+E86</f>
        <v>674409668</v>
      </c>
    </row>
    <row r="88" spans="1:5" s="221" customFormat="1" ht="83.25" customHeight="1">
      <c r="A88" s="3"/>
      <c r="B88" s="4"/>
      <c r="C88" s="132"/>
      <c r="D88" s="132"/>
      <c r="E88" s="132"/>
    </row>
    <row r="89" spans="1:5" ht="16.5" customHeight="1">
      <c r="A89" s="306" t="s">
        <v>35</v>
      </c>
      <c r="B89" s="306"/>
      <c r="C89" s="306"/>
      <c r="D89" s="219"/>
      <c r="E89" s="219"/>
    </row>
    <row r="90" spans="1:5" s="231" customFormat="1" ht="16.5" customHeight="1" thickBot="1">
      <c r="A90" s="308" t="s">
        <v>106</v>
      </c>
      <c r="B90" s="308"/>
      <c r="C90" s="70" t="str">
        <f>C2</f>
        <v>Forintban!</v>
      </c>
      <c r="D90" s="70" t="str">
        <f>D2</f>
        <v>Forintban!</v>
      </c>
      <c r="E90" s="70" t="str">
        <f>E2</f>
        <v>Forintban!</v>
      </c>
    </row>
    <row r="91" spans="1:5" ht="37.5" customHeight="1" thickBot="1">
      <c r="A91" s="21" t="s">
        <v>55</v>
      </c>
      <c r="B91" s="22" t="s">
        <v>36</v>
      </c>
      <c r="C91" s="29" t="e">
        <f>+C3</f>
        <v>#REF!</v>
      </c>
      <c r="D91" s="29" t="str">
        <f>+D3</f>
        <v>2018. évi előirányzat júniusi módosítás</v>
      </c>
      <c r="E91" s="29" t="str">
        <f>+E3</f>
        <v>2018. évi előirányzat novemberi módosítás</v>
      </c>
    </row>
    <row r="92" spans="1:5" s="220" customFormat="1" ht="12" customHeight="1" thickBot="1">
      <c r="A92" s="26"/>
      <c r="B92" s="27" t="s">
        <v>395</v>
      </c>
      <c r="C92" s="28" t="s">
        <v>396</v>
      </c>
      <c r="D92" s="28" t="s">
        <v>397</v>
      </c>
      <c r="E92" s="28" t="s">
        <v>399</v>
      </c>
    </row>
    <row r="93" spans="1:5" ht="12" customHeight="1" thickBot="1">
      <c r="A93" s="20" t="s">
        <v>7</v>
      </c>
      <c r="B93" s="25" t="s">
        <v>345</v>
      </c>
      <c r="C93" s="124">
        <f>C94+C95+C96+C97+C98+C111</f>
        <v>509300841</v>
      </c>
      <c r="D93" s="124">
        <f>D94+D95+D96+D97+D98+D111</f>
        <v>526248905</v>
      </c>
      <c r="E93" s="124">
        <f>E94+E95+E96+E97+E98+E111</f>
        <v>505793871</v>
      </c>
    </row>
    <row r="94" spans="1:5" ht="12" customHeight="1">
      <c r="A94" s="15" t="s">
        <v>67</v>
      </c>
      <c r="B94" s="8" t="s">
        <v>37</v>
      </c>
      <c r="C94" s="126">
        <v>143310292</v>
      </c>
      <c r="D94" s="126">
        <v>147187683</v>
      </c>
      <c r="E94" s="126">
        <v>146856116</v>
      </c>
    </row>
    <row r="95" spans="1:5" ht="12" customHeight="1">
      <c r="A95" s="12" t="s">
        <v>68</v>
      </c>
      <c r="B95" s="6" t="s">
        <v>126</v>
      </c>
      <c r="C95" s="127">
        <v>29039685</v>
      </c>
      <c r="D95" s="127">
        <v>29798310</v>
      </c>
      <c r="E95" s="127">
        <v>29875404</v>
      </c>
    </row>
    <row r="96" spans="1:5" ht="12" customHeight="1">
      <c r="A96" s="12" t="s">
        <v>69</v>
      </c>
      <c r="B96" s="6" t="s">
        <v>95</v>
      </c>
      <c r="C96" s="129">
        <v>174058504</v>
      </c>
      <c r="D96" s="129">
        <v>204526759</v>
      </c>
      <c r="E96" s="129">
        <v>189123525</v>
      </c>
    </row>
    <row r="97" spans="1:5" ht="12" customHeight="1">
      <c r="A97" s="12" t="s">
        <v>70</v>
      </c>
      <c r="B97" s="9" t="s">
        <v>127</v>
      </c>
      <c r="C97" s="129">
        <v>10646000</v>
      </c>
      <c r="D97" s="129">
        <v>10348240</v>
      </c>
      <c r="E97" s="129">
        <v>12204760</v>
      </c>
    </row>
    <row r="98" spans="1:5" ht="12" customHeight="1">
      <c r="A98" s="12" t="s">
        <v>78</v>
      </c>
      <c r="B98" s="17" t="s">
        <v>128</v>
      </c>
      <c r="C98" s="129">
        <v>53073208</v>
      </c>
      <c r="D98" s="129">
        <v>54753181</v>
      </c>
      <c r="E98" s="129">
        <v>69061310</v>
      </c>
    </row>
    <row r="99" spans="1:5" ht="12" customHeight="1">
      <c r="A99" s="12" t="s">
        <v>71</v>
      </c>
      <c r="B99" s="6" t="s">
        <v>350</v>
      </c>
      <c r="C99" s="129">
        <v>1702797</v>
      </c>
      <c r="D99" s="129">
        <v>2842770</v>
      </c>
      <c r="E99" s="129">
        <v>2842770</v>
      </c>
    </row>
    <row r="100" spans="1:5" ht="12" customHeight="1">
      <c r="A100" s="12" t="s">
        <v>72</v>
      </c>
      <c r="B100" s="74" t="s">
        <v>349</v>
      </c>
      <c r="C100" s="129"/>
      <c r="D100" s="129"/>
      <c r="E100" s="129"/>
    </row>
    <row r="101" spans="1:5" ht="12" customHeight="1">
      <c r="A101" s="12" t="s">
        <v>79</v>
      </c>
      <c r="B101" s="74" t="s">
        <v>348</v>
      </c>
      <c r="C101" s="129"/>
      <c r="D101" s="129"/>
      <c r="E101" s="129"/>
    </row>
    <row r="102" spans="1:5" ht="12" customHeight="1">
      <c r="A102" s="12" t="s">
        <v>80</v>
      </c>
      <c r="B102" s="72" t="s">
        <v>262</v>
      </c>
      <c r="C102" s="129"/>
      <c r="D102" s="129"/>
      <c r="E102" s="129"/>
    </row>
    <row r="103" spans="1:5" ht="12" customHeight="1">
      <c r="A103" s="12" t="s">
        <v>81</v>
      </c>
      <c r="B103" s="73" t="s">
        <v>263</v>
      </c>
      <c r="C103" s="129"/>
      <c r="D103" s="129"/>
      <c r="E103" s="129"/>
    </row>
    <row r="104" spans="1:5" ht="12" customHeight="1">
      <c r="A104" s="12" t="s">
        <v>82</v>
      </c>
      <c r="B104" s="73" t="s">
        <v>264</v>
      </c>
      <c r="C104" s="129"/>
      <c r="D104" s="129"/>
      <c r="E104" s="129"/>
    </row>
    <row r="105" spans="1:5" ht="12" customHeight="1">
      <c r="A105" s="12" t="s">
        <v>84</v>
      </c>
      <c r="B105" s="72" t="s">
        <v>265</v>
      </c>
      <c r="C105" s="129">
        <v>34165411</v>
      </c>
      <c r="D105" s="129">
        <v>34605411</v>
      </c>
      <c r="E105" s="129">
        <v>34605411</v>
      </c>
    </row>
    <row r="106" spans="1:5" ht="12" customHeight="1">
      <c r="A106" s="12" t="s">
        <v>129</v>
      </c>
      <c r="B106" s="72" t="s">
        <v>266</v>
      </c>
      <c r="C106" s="129"/>
      <c r="D106" s="129"/>
      <c r="E106" s="129"/>
    </row>
    <row r="107" spans="1:5" ht="12" customHeight="1">
      <c r="A107" s="12" t="s">
        <v>260</v>
      </c>
      <c r="B107" s="73" t="s">
        <v>267</v>
      </c>
      <c r="C107" s="129"/>
      <c r="D107" s="129"/>
      <c r="E107" s="129"/>
    </row>
    <row r="108" spans="1:5" ht="12" customHeight="1">
      <c r="A108" s="11" t="s">
        <v>261</v>
      </c>
      <c r="B108" s="74" t="s">
        <v>268</v>
      </c>
      <c r="C108" s="129"/>
      <c r="D108" s="129"/>
      <c r="E108" s="129"/>
    </row>
    <row r="109" spans="1:5" ht="12" customHeight="1">
      <c r="A109" s="12" t="s">
        <v>346</v>
      </c>
      <c r="B109" s="74" t="s">
        <v>269</v>
      </c>
      <c r="C109" s="129"/>
      <c r="D109" s="129"/>
      <c r="E109" s="129"/>
    </row>
    <row r="110" spans="1:5" ht="12" customHeight="1">
      <c r="A110" s="14" t="s">
        <v>347</v>
      </c>
      <c r="B110" s="74" t="s">
        <v>270</v>
      </c>
      <c r="C110" s="129">
        <v>17205000</v>
      </c>
      <c r="D110" s="129">
        <v>17305000</v>
      </c>
      <c r="E110" s="129">
        <v>31207000</v>
      </c>
    </row>
    <row r="111" spans="1:5" ht="12" customHeight="1">
      <c r="A111" s="12" t="s">
        <v>351</v>
      </c>
      <c r="B111" s="9" t="s">
        <v>38</v>
      </c>
      <c r="C111" s="127">
        <v>99173152</v>
      </c>
      <c r="D111" s="127">
        <v>79634732</v>
      </c>
      <c r="E111" s="127">
        <v>58672756</v>
      </c>
    </row>
    <row r="112" spans="1:5" ht="12" customHeight="1">
      <c r="A112" s="12" t="s">
        <v>352</v>
      </c>
      <c r="B112" s="6" t="s">
        <v>354</v>
      </c>
      <c r="C112" s="127">
        <v>92872967</v>
      </c>
      <c r="D112" s="127">
        <v>73334547</v>
      </c>
      <c r="E112" s="127">
        <v>52372571</v>
      </c>
    </row>
    <row r="113" spans="1:5" ht="12" customHeight="1" thickBot="1">
      <c r="A113" s="16" t="s">
        <v>353</v>
      </c>
      <c r="B113" s="274" t="s">
        <v>355</v>
      </c>
      <c r="C113" s="133">
        <v>6300185</v>
      </c>
      <c r="D113" s="133">
        <v>6300185</v>
      </c>
      <c r="E113" s="133">
        <v>6300185</v>
      </c>
    </row>
    <row r="114" spans="1:5" ht="12" customHeight="1" thickBot="1">
      <c r="A114" s="271" t="s">
        <v>8</v>
      </c>
      <c r="B114" s="272" t="s">
        <v>271</v>
      </c>
      <c r="C114" s="273">
        <f>+C115+C117+C119</f>
        <v>219599727</v>
      </c>
      <c r="D114" s="273">
        <f>+D115+D117+D119</f>
        <v>219557526</v>
      </c>
      <c r="E114" s="273">
        <f>+E115+E117+E119</f>
        <v>164563745</v>
      </c>
    </row>
    <row r="115" spans="1:5" ht="12" customHeight="1">
      <c r="A115" s="13" t="s">
        <v>73</v>
      </c>
      <c r="B115" s="6" t="s">
        <v>146</v>
      </c>
      <c r="C115" s="128">
        <v>180960083</v>
      </c>
      <c r="D115" s="128">
        <v>158963869</v>
      </c>
      <c r="E115" s="128">
        <v>93179838</v>
      </c>
    </row>
    <row r="116" spans="1:5" ht="12" customHeight="1">
      <c r="A116" s="13" t="s">
        <v>74</v>
      </c>
      <c r="B116" s="10" t="s">
        <v>275</v>
      </c>
      <c r="C116" s="128">
        <v>143309282</v>
      </c>
      <c r="D116" s="128">
        <v>114856049</v>
      </c>
      <c r="E116" s="128">
        <v>46041365</v>
      </c>
    </row>
    <row r="117" spans="1:5" ht="12" customHeight="1">
      <c r="A117" s="13" t="s">
        <v>75</v>
      </c>
      <c r="B117" s="10" t="s">
        <v>130</v>
      </c>
      <c r="C117" s="127">
        <v>34139644</v>
      </c>
      <c r="D117" s="127">
        <v>56093657</v>
      </c>
      <c r="E117" s="127">
        <v>66883907</v>
      </c>
    </row>
    <row r="118" spans="1:5" ht="12" customHeight="1">
      <c r="A118" s="13" t="s">
        <v>76</v>
      </c>
      <c r="B118" s="10" t="s">
        <v>276</v>
      </c>
      <c r="C118" s="118"/>
      <c r="D118" s="118"/>
      <c r="E118" s="118"/>
    </row>
    <row r="119" spans="1:5" ht="12" customHeight="1">
      <c r="A119" s="13" t="s">
        <v>77</v>
      </c>
      <c r="B119" s="122" t="s">
        <v>451</v>
      </c>
      <c r="C119" s="118">
        <v>4500000</v>
      </c>
      <c r="D119" s="118">
        <v>4500000</v>
      </c>
      <c r="E119" s="118">
        <v>4500000</v>
      </c>
    </row>
    <row r="120" spans="1:5" ht="12" customHeight="1">
      <c r="A120" s="13" t="s">
        <v>83</v>
      </c>
      <c r="B120" s="121" t="s">
        <v>338</v>
      </c>
      <c r="C120" s="118"/>
      <c r="D120" s="118"/>
      <c r="E120" s="118"/>
    </row>
    <row r="121" spans="1:5" ht="12" customHeight="1">
      <c r="A121" s="13" t="s">
        <v>85</v>
      </c>
      <c r="B121" s="218" t="s">
        <v>281</v>
      </c>
      <c r="C121" s="118"/>
      <c r="D121" s="118"/>
      <c r="E121" s="118"/>
    </row>
    <row r="122" spans="1:5" ht="15.75">
      <c r="A122" s="13" t="s">
        <v>131</v>
      </c>
      <c r="B122" s="73" t="s">
        <v>264</v>
      </c>
      <c r="C122" s="118"/>
      <c r="D122" s="118"/>
      <c r="E122" s="118"/>
    </row>
    <row r="123" spans="1:5" ht="12" customHeight="1">
      <c r="A123" s="13" t="s">
        <v>132</v>
      </c>
      <c r="B123" s="73" t="s">
        <v>280</v>
      </c>
      <c r="C123" s="118"/>
      <c r="D123" s="118"/>
      <c r="E123" s="118"/>
    </row>
    <row r="124" spans="1:5" ht="12" customHeight="1">
      <c r="A124" s="13" t="s">
        <v>133</v>
      </c>
      <c r="B124" s="73" t="s">
        <v>279</v>
      </c>
      <c r="C124" s="118"/>
      <c r="D124" s="118"/>
      <c r="E124" s="118"/>
    </row>
    <row r="125" spans="1:5" ht="12" customHeight="1">
      <c r="A125" s="13" t="s">
        <v>272</v>
      </c>
      <c r="B125" s="73" t="s">
        <v>267</v>
      </c>
      <c r="C125" s="118">
        <v>2000000</v>
      </c>
      <c r="D125" s="118">
        <v>2000000</v>
      </c>
      <c r="E125" s="118">
        <v>2000000</v>
      </c>
    </row>
    <row r="126" spans="1:5" ht="12" customHeight="1">
      <c r="A126" s="13" t="s">
        <v>273</v>
      </c>
      <c r="B126" s="73" t="s">
        <v>278</v>
      </c>
      <c r="C126" s="118"/>
      <c r="D126" s="118"/>
      <c r="E126" s="118"/>
    </row>
    <row r="127" spans="1:5" ht="16.5" thickBot="1">
      <c r="A127" s="11" t="s">
        <v>274</v>
      </c>
      <c r="B127" s="73" t="s">
        <v>277</v>
      </c>
      <c r="C127" s="119">
        <v>2500000</v>
      </c>
      <c r="D127" s="119">
        <v>2500000</v>
      </c>
      <c r="E127" s="119">
        <v>2500000</v>
      </c>
    </row>
    <row r="128" spans="1:5" ht="12" customHeight="1" thickBot="1">
      <c r="A128" s="18" t="s">
        <v>9</v>
      </c>
      <c r="B128" s="66" t="s">
        <v>356</v>
      </c>
      <c r="C128" s="125">
        <f>+C93+C114</f>
        <v>728900568</v>
      </c>
      <c r="D128" s="125">
        <f>+D93+D114</f>
        <v>745806431</v>
      </c>
      <c r="E128" s="125">
        <f>+E93+E114</f>
        <v>670357616</v>
      </c>
    </row>
    <row r="129" spans="1:5" ht="12" customHeight="1" thickBot="1">
      <c r="A129" s="18" t="s">
        <v>10</v>
      </c>
      <c r="B129" s="66" t="s">
        <v>357</v>
      </c>
      <c r="C129" s="125">
        <f>+C130+C131+C132</f>
        <v>0</v>
      </c>
      <c r="D129" s="125">
        <f>+D130+D131+D132</f>
        <v>0</v>
      </c>
      <c r="E129" s="125">
        <f>+E130+E131+E132</f>
        <v>0</v>
      </c>
    </row>
    <row r="130" spans="1:5" ht="12" customHeight="1">
      <c r="A130" s="13" t="s">
        <v>179</v>
      </c>
      <c r="B130" s="10" t="s">
        <v>364</v>
      </c>
      <c r="C130" s="118"/>
      <c r="D130" s="118"/>
      <c r="E130" s="118"/>
    </row>
    <row r="131" spans="1:5" ht="12" customHeight="1">
      <c r="A131" s="13" t="s">
        <v>180</v>
      </c>
      <c r="B131" s="10" t="s">
        <v>365</v>
      </c>
      <c r="C131" s="118"/>
      <c r="D131" s="118"/>
      <c r="E131" s="118"/>
    </row>
    <row r="132" spans="1:5" ht="12" customHeight="1" thickBot="1">
      <c r="A132" s="11" t="s">
        <v>181</v>
      </c>
      <c r="B132" s="10" t="s">
        <v>366</v>
      </c>
      <c r="C132" s="118"/>
      <c r="D132" s="118"/>
      <c r="E132" s="118"/>
    </row>
    <row r="133" spans="1:5" ht="12" customHeight="1" thickBot="1">
      <c r="A133" s="18" t="s">
        <v>11</v>
      </c>
      <c r="B133" s="66" t="s">
        <v>358</v>
      </c>
      <c r="C133" s="125">
        <f>SUM(C134:C139)</f>
        <v>0</v>
      </c>
      <c r="D133" s="125">
        <f>SUM(D134:D139)</f>
        <v>0</v>
      </c>
      <c r="E133" s="125">
        <f>SUM(E134:E139)</f>
        <v>0</v>
      </c>
    </row>
    <row r="134" spans="1:5" ht="12" customHeight="1">
      <c r="A134" s="13" t="s">
        <v>60</v>
      </c>
      <c r="B134" s="7" t="s">
        <v>367</v>
      </c>
      <c r="C134" s="118"/>
      <c r="D134" s="118"/>
      <c r="E134" s="118"/>
    </row>
    <row r="135" spans="1:5" ht="12" customHeight="1">
      <c r="A135" s="13" t="s">
        <v>61</v>
      </c>
      <c r="B135" s="7" t="s">
        <v>359</v>
      </c>
      <c r="C135" s="118"/>
      <c r="D135" s="118"/>
      <c r="E135" s="118"/>
    </row>
    <row r="136" spans="1:5" ht="12" customHeight="1">
      <c r="A136" s="13" t="s">
        <v>62</v>
      </c>
      <c r="B136" s="7" t="s">
        <v>360</v>
      </c>
      <c r="C136" s="118"/>
      <c r="D136" s="118"/>
      <c r="E136" s="118"/>
    </row>
    <row r="137" spans="1:5" ht="12" customHeight="1">
      <c r="A137" s="13" t="s">
        <v>118</v>
      </c>
      <c r="B137" s="7" t="s">
        <v>361</v>
      </c>
      <c r="C137" s="118"/>
      <c r="D137" s="118"/>
      <c r="E137" s="118"/>
    </row>
    <row r="138" spans="1:5" ht="12" customHeight="1">
      <c r="A138" s="13" t="s">
        <v>119</v>
      </c>
      <c r="B138" s="7" t="s">
        <v>362</v>
      </c>
      <c r="C138" s="118"/>
      <c r="D138" s="118"/>
      <c r="E138" s="118"/>
    </row>
    <row r="139" spans="1:5" ht="12" customHeight="1" thickBot="1">
      <c r="A139" s="11" t="s">
        <v>120</v>
      </c>
      <c r="B139" s="7" t="s">
        <v>363</v>
      </c>
      <c r="C139" s="118"/>
      <c r="D139" s="118"/>
      <c r="E139" s="118"/>
    </row>
    <row r="140" spans="1:5" ht="12" customHeight="1" thickBot="1">
      <c r="A140" s="18" t="s">
        <v>12</v>
      </c>
      <c r="B140" s="66" t="s">
        <v>371</v>
      </c>
      <c r="C140" s="131">
        <f>+C141+C142+C143+C144</f>
        <v>4052052</v>
      </c>
      <c r="D140" s="131">
        <f>+D141+D142+D143+D144</f>
        <v>4052052</v>
      </c>
      <c r="E140" s="131">
        <f>+E141+E142+E143+E144</f>
        <v>4052052</v>
      </c>
    </row>
    <row r="141" spans="1:5" ht="12" customHeight="1">
      <c r="A141" s="13" t="s">
        <v>63</v>
      </c>
      <c r="B141" s="7" t="s">
        <v>282</v>
      </c>
      <c r="C141" s="118"/>
      <c r="D141" s="118"/>
      <c r="E141" s="118"/>
    </row>
    <row r="142" spans="1:5" ht="12" customHeight="1">
      <c r="A142" s="13" t="s">
        <v>64</v>
      </c>
      <c r="B142" s="7" t="s">
        <v>283</v>
      </c>
      <c r="C142" s="118">
        <v>4052052</v>
      </c>
      <c r="D142" s="118">
        <v>4052052</v>
      </c>
      <c r="E142" s="118">
        <v>4052052</v>
      </c>
    </row>
    <row r="143" spans="1:5" ht="12" customHeight="1">
      <c r="A143" s="13" t="s">
        <v>199</v>
      </c>
      <c r="B143" s="7" t="s">
        <v>372</v>
      </c>
      <c r="C143" s="118"/>
      <c r="D143" s="118"/>
      <c r="E143" s="118"/>
    </row>
    <row r="144" spans="1:5" ht="12" customHeight="1" thickBot="1">
      <c r="A144" s="11" t="s">
        <v>200</v>
      </c>
      <c r="B144" s="5" t="s">
        <v>302</v>
      </c>
      <c r="C144" s="118"/>
      <c r="D144" s="118"/>
      <c r="E144" s="118"/>
    </row>
    <row r="145" spans="1:5" ht="12" customHeight="1" thickBot="1">
      <c r="A145" s="18" t="s">
        <v>13</v>
      </c>
      <c r="B145" s="66" t="s">
        <v>373</v>
      </c>
      <c r="C145" s="134">
        <f>SUM(C146:C150)</f>
        <v>0</v>
      </c>
      <c r="D145" s="134">
        <f>SUM(D146:D150)</f>
        <v>0</v>
      </c>
      <c r="E145" s="134">
        <f>SUM(E146:E150)</f>
        <v>0</v>
      </c>
    </row>
    <row r="146" spans="1:5" ht="12" customHeight="1">
      <c r="A146" s="13" t="s">
        <v>65</v>
      </c>
      <c r="B146" s="7" t="s">
        <v>368</v>
      </c>
      <c r="C146" s="118"/>
      <c r="D146" s="118"/>
      <c r="E146" s="118"/>
    </row>
    <row r="147" spans="1:5" ht="12" customHeight="1">
      <c r="A147" s="13" t="s">
        <v>66</v>
      </c>
      <c r="B147" s="7" t="s">
        <v>375</v>
      </c>
      <c r="C147" s="118"/>
      <c r="D147" s="118"/>
      <c r="E147" s="118"/>
    </row>
    <row r="148" spans="1:5" ht="12" customHeight="1">
      <c r="A148" s="13" t="s">
        <v>211</v>
      </c>
      <c r="B148" s="7" t="s">
        <v>370</v>
      </c>
      <c r="C148" s="118"/>
      <c r="D148" s="118"/>
      <c r="E148" s="118"/>
    </row>
    <row r="149" spans="1:5" ht="12" customHeight="1">
      <c r="A149" s="13" t="s">
        <v>212</v>
      </c>
      <c r="B149" s="7" t="s">
        <v>376</v>
      </c>
      <c r="C149" s="118"/>
      <c r="D149" s="118"/>
      <c r="E149" s="118"/>
    </row>
    <row r="150" spans="1:5" ht="12" customHeight="1" thickBot="1">
      <c r="A150" s="13" t="s">
        <v>374</v>
      </c>
      <c r="B150" s="7" t="s">
        <v>377</v>
      </c>
      <c r="C150" s="118"/>
      <c r="D150" s="118"/>
      <c r="E150" s="118"/>
    </row>
    <row r="151" spans="1:5" ht="12" customHeight="1" thickBot="1">
      <c r="A151" s="18" t="s">
        <v>14</v>
      </c>
      <c r="B151" s="66" t="s">
        <v>378</v>
      </c>
      <c r="C151" s="275"/>
      <c r="D151" s="275"/>
      <c r="E151" s="275"/>
    </row>
    <row r="152" spans="1:5" ht="12" customHeight="1" thickBot="1">
      <c r="A152" s="18" t="s">
        <v>15</v>
      </c>
      <c r="B152" s="66" t="s">
        <v>379</v>
      </c>
      <c r="C152" s="275"/>
      <c r="D152" s="275"/>
      <c r="E152" s="275"/>
    </row>
    <row r="153" spans="1:9" ht="15" customHeight="1" thickBot="1">
      <c r="A153" s="18" t="s">
        <v>16</v>
      </c>
      <c r="B153" s="66" t="s">
        <v>381</v>
      </c>
      <c r="C153" s="232">
        <f>+C129+C133+C140+C145+C151+C152</f>
        <v>4052052</v>
      </c>
      <c r="D153" s="232">
        <f>+D129+D133+D140+D145+D151+D152</f>
        <v>4052052</v>
      </c>
      <c r="E153" s="232">
        <f>+E129+E133+E140+E145+E151+E152</f>
        <v>4052052</v>
      </c>
      <c r="F153" s="233"/>
      <c r="G153" s="234"/>
      <c r="H153" s="234"/>
      <c r="I153" s="234"/>
    </row>
    <row r="154" spans="1:5" s="221" customFormat="1" ht="12.75" customHeight="1" thickBot="1">
      <c r="A154" s="123" t="s">
        <v>17</v>
      </c>
      <c r="B154" s="199" t="s">
        <v>380</v>
      </c>
      <c r="C154" s="232">
        <f>+C128+C153</f>
        <v>732952620</v>
      </c>
      <c r="D154" s="232">
        <f>+D128+D153</f>
        <v>749858483</v>
      </c>
      <c r="E154" s="232">
        <f>+E128+E153</f>
        <v>674409668</v>
      </c>
    </row>
    <row r="155" ht="7.5" customHeight="1"/>
    <row r="156" spans="1:5" ht="15.75">
      <c r="A156" s="309" t="s">
        <v>284</v>
      </c>
      <c r="B156" s="309"/>
      <c r="C156" s="309"/>
      <c r="D156" s="219"/>
      <c r="E156" s="219"/>
    </row>
    <row r="157" spans="1:5" ht="15" customHeight="1" thickBot="1">
      <c r="A157" s="307" t="s">
        <v>107</v>
      </c>
      <c r="B157" s="307"/>
      <c r="C157" s="135" t="str">
        <f>C90</f>
        <v>Forintban!</v>
      </c>
      <c r="D157" s="135" t="str">
        <f>D90</f>
        <v>Forintban!</v>
      </c>
      <c r="E157" s="135" t="str">
        <f>E90</f>
        <v>Forintban!</v>
      </c>
    </row>
    <row r="158" spans="1:5" ht="13.5" customHeight="1" thickBot="1">
      <c r="A158" s="18">
        <v>1</v>
      </c>
      <c r="B158" s="24" t="s">
        <v>382</v>
      </c>
      <c r="C158" s="125">
        <f>+C62-C128</f>
        <v>-179820537</v>
      </c>
      <c r="D158" s="125">
        <f>+D62-D128</f>
        <v>-179820537</v>
      </c>
      <c r="E158" s="125">
        <f>+E62-E128</f>
        <v>-179820537</v>
      </c>
    </row>
    <row r="159" spans="1:5" ht="27.75" customHeight="1" thickBot="1">
      <c r="A159" s="18" t="s">
        <v>8</v>
      </c>
      <c r="B159" s="24" t="s">
        <v>388</v>
      </c>
      <c r="C159" s="125">
        <f>+C86-C153</f>
        <v>179820537</v>
      </c>
      <c r="D159" s="125">
        <f>+D86-D153</f>
        <v>179820537</v>
      </c>
      <c r="E159" s="125">
        <f>+E86-E153</f>
        <v>179820537</v>
      </c>
    </row>
  </sheetData>
  <sheetProtection selectLockedCells="1" selectUnlockedCells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7">
    <tabColor rgb="FF92D050"/>
  </sheetPr>
  <dimension ref="A1:K158"/>
  <sheetViews>
    <sheetView view="pageBreakPreview" zoomScale="85" zoomScaleNormal="130" zoomScaleSheetLayoutView="85" workbookViewId="0" topLeftCell="A130">
      <selection activeCell="B154" sqref="B154"/>
    </sheetView>
  </sheetViews>
  <sheetFormatPr defaultColWidth="9.00390625" defaultRowHeight="12.75"/>
  <cols>
    <col min="1" max="1" width="19.50390625" style="205" customWidth="1"/>
    <col min="2" max="2" width="72.00390625" style="206" customWidth="1"/>
    <col min="3" max="5" width="25.00390625" style="207" customWidth="1"/>
    <col min="6" max="16384" width="9.375" style="2" customWidth="1"/>
  </cols>
  <sheetData>
    <row r="1" spans="1:5" s="1" customFormat="1" ht="16.5" customHeight="1" thickBot="1">
      <c r="A1" s="92"/>
      <c r="B1" s="94"/>
      <c r="C1" s="284"/>
      <c r="D1" s="284"/>
      <c r="E1" s="284"/>
    </row>
    <row r="2" spans="1:5" s="58" customFormat="1" ht="21" customHeight="1">
      <c r="A2" s="212" t="s">
        <v>48</v>
      </c>
      <c r="B2" s="182" t="s">
        <v>143</v>
      </c>
      <c r="C2" s="184" t="s">
        <v>41</v>
      </c>
      <c r="D2" s="184" t="s">
        <v>41</v>
      </c>
      <c r="E2" s="184" t="s">
        <v>41</v>
      </c>
    </row>
    <row r="3" spans="1:5" s="58" customFormat="1" ht="16.5" thickBot="1">
      <c r="A3" s="95" t="s">
        <v>139</v>
      </c>
      <c r="B3" s="183" t="s">
        <v>339</v>
      </c>
      <c r="C3" s="278" t="s">
        <v>46</v>
      </c>
      <c r="D3" s="278" t="s">
        <v>46</v>
      </c>
      <c r="E3" s="278" t="s">
        <v>46</v>
      </c>
    </row>
    <row r="4" spans="1:5" s="59" customFormat="1" ht="15.75" customHeight="1" thickBot="1">
      <c r="A4" s="96"/>
      <c r="B4" s="96"/>
      <c r="C4" s="97" t="e">
        <f>'6.1. sz. mell'!C5</f>
        <v>#REF!</v>
      </c>
      <c r="D4" s="97" t="str">
        <f>'6.1. sz. mell'!D5</f>
        <v>Ft-ban</v>
      </c>
      <c r="E4" s="97" t="str">
        <f>'6.1. sz. mell'!E5</f>
        <v>Ft-ban</v>
      </c>
    </row>
    <row r="5" spans="1:5" ht="24.75" thickBot="1">
      <c r="A5" s="213" t="s">
        <v>141</v>
      </c>
      <c r="B5" s="98" t="s">
        <v>440</v>
      </c>
      <c r="C5" s="185" t="s">
        <v>42</v>
      </c>
      <c r="D5" s="185" t="s">
        <v>494</v>
      </c>
      <c r="E5" s="185" t="s">
        <v>513</v>
      </c>
    </row>
    <row r="6" spans="1:5" s="49" customFormat="1" ht="12.75" customHeight="1" thickBot="1">
      <c r="A6" s="80"/>
      <c r="B6" s="81" t="s">
        <v>395</v>
      </c>
      <c r="C6" s="82" t="s">
        <v>396</v>
      </c>
      <c r="D6" s="82" t="s">
        <v>397</v>
      </c>
      <c r="E6" s="82" t="s">
        <v>399</v>
      </c>
    </row>
    <row r="7" spans="1:5" s="49" customFormat="1" ht="15.75" customHeight="1" thickBot="1">
      <c r="A7" s="100"/>
      <c r="B7" s="101" t="s">
        <v>43</v>
      </c>
      <c r="C7" s="186"/>
      <c r="D7" s="186"/>
      <c r="E7" s="186"/>
    </row>
    <row r="8" spans="1:5" s="49" customFormat="1" ht="12" customHeight="1" thickBot="1">
      <c r="A8" s="26" t="s">
        <v>7</v>
      </c>
      <c r="B8" s="19" t="s">
        <v>165</v>
      </c>
      <c r="C8" s="125">
        <f>+C9+C10+C11+C12+C13+C14</f>
        <v>113142467</v>
      </c>
      <c r="D8" s="125">
        <f>+D9+D10+D11+D12+D13+D14</f>
        <v>113739640</v>
      </c>
      <c r="E8" s="125">
        <f>+E9+E10+E11+E12+E13+E14</f>
        <v>124700151</v>
      </c>
    </row>
    <row r="9" spans="1:5" s="60" customFormat="1" ht="12" customHeight="1">
      <c r="A9" s="240" t="s">
        <v>67</v>
      </c>
      <c r="B9" s="222" t="s">
        <v>166</v>
      </c>
      <c r="C9" s="128">
        <v>43438015</v>
      </c>
      <c r="D9" s="128">
        <v>43488031</v>
      </c>
      <c r="E9" s="128">
        <v>43488031</v>
      </c>
    </row>
    <row r="10" spans="1:5" s="61" customFormat="1" ht="12" customHeight="1">
      <c r="A10" s="241" t="s">
        <v>68</v>
      </c>
      <c r="B10" s="223" t="s">
        <v>167</v>
      </c>
      <c r="C10" s="127">
        <v>38684467</v>
      </c>
      <c r="D10" s="127">
        <v>38684467</v>
      </c>
      <c r="E10" s="127">
        <v>38859000</v>
      </c>
    </row>
    <row r="11" spans="1:5" s="61" customFormat="1" ht="12" customHeight="1">
      <c r="A11" s="241" t="s">
        <v>69</v>
      </c>
      <c r="B11" s="223" t="s">
        <v>428</v>
      </c>
      <c r="C11" s="127">
        <v>29219985</v>
      </c>
      <c r="D11" s="127">
        <v>29219985</v>
      </c>
      <c r="E11" s="127">
        <v>27049168</v>
      </c>
    </row>
    <row r="12" spans="1:5" s="61" customFormat="1" ht="12" customHeight="1">
      <c r="A12" s="241" t="s">
        <v>70</v>
      </c>
      <c r="B12" s="223" t="s">
        <v>168</v>
      </c>
      <c r="C12" s="127">
        <v>1800000</v>
      </c>
      <c r="D12" s="127">
        <v>1800000</v>
      </c>
      <c r="E12" s="127">
        <v>1800000</v>
      </c>
    </row>
    <row r="13" spans="1:5" s="61" customFormat="1" ht="12" customHeight="1">
      <c r="A13" s="241" t="s">
        <v>102</v>
      </c>
      <c r="B13" s="223" t="s">
        <v>403</v>
      </c>
      <c r="C13" s="127"/>
      <c r="D13" s="127">
        <v>547157</v>
      </c>
      <c r="E13" s="127">
        <v>13503952</v>
      </c>
    </row>
    <row r="14" spans="1:5" s="60" customFormat="1" ht="12" customHeight="1" thickBot="1">
      <c r="A14" s="242" t="s">
        <v>71</v>
      </c>
      <c r="B14" s="224" t="s">
        <v>341</v>
      </c>
      <c r="C14" s="127"/>
      <c r="D14" s="127"/>
      <c r="E14" s="127"/>
    </row>
    <row r="15" spans="1:5" s="60" customFormat="1" ht="12" customHeight="1" thickBot="1">
      <c r="A15" s="26" t="s">
        <v>8</v>
      </c>
      <c r="B15" s="120" t="s">
        <v>169</v>
      </c>
      <c r="C15" s="125">
        <f>+C16+C17+C18+C19+C20</f>
        <v>16079400</v>
      </c>
      <c r="D15" s="125">
        <f>+D16+D17+D18+D19+D20</f>
        <v>16079400</v>
      </c>
      <c r="E15" s="125">
        <f>+E16+E17+E18+E19+E20</f>
        <v>18309900</v>
      </c>
    </row>
    <row r="16" spans="1:5" s="60" customFormat="1" ht="12" customHeight="1">
      <c r="A16" s="240" t="s">
        <v>73</v>
      </c>
      <c r="B16" s="222" t="s">
        <v>170</v>
      </c>
      <c r="C16" s="128"/>
      <c r="D16" s="128"/>
      <c r="E16" s="128"/>
    </row>
    <row r="17" spans="1:5" s="60" customFormat="1" ht="12" customHeight="1">
      <c r="A17" s="241" t="s">
        <v>74</v>
      </c>
      <c r="B17" s="223" t="s">
        <v>171</v>
      </c>
      <c r="C17" s="127"/>
      <c r="D17" s="127"/>
      <c r="E17" s="127"/>
    </row>
    <row r="18" spans="1:5" s="60" customFormat="1" ht="12" customHeight="1">
      <c r="A18" s="241" t="s">
        <v>75</v>
      </c>
      <c r="B18" s="223" t="s">
        <v>332</v>
      </c>
      <c r="C18" s="127"/>
      <c r="D18" s="127"/>
      <c r="E18" s="127"/>
    </row>
    <row r="19" spans="1:5" s="60" customFormat="1" ht="12" customHeight="1">
      <c r="A19" s="241" t="s">
        <v>76</v>
      </c>
      <c r="B19" s="223" t="s">
        <v>333</v>
      </c>
      <c r="C19" s="127"/>
      <c r="D19" s="127"/>
      <c r="E19" s="127"/>
    </row>
    <row r="20" spans="1:5" s="60" customFormat="1" ht="12" customHeight="1">
      <c r="A20" s="241" t="s">
        <v>77</v>
      </c>
      <c r="B20" s="223" t="s">
        <v>172</v>
      </c>
      <c r="C20" s="127">
        <v>16079400</v>
      </c>
      <c r="D20" s="127">
        <v>16079400</v>
      </c>
      <c r="E20" s="127">
        <v>18309900</v>
      </c>
    </row>
    <row r="21" spans="1:5" s="61" customFormat="1" ht="12" customHeight="1" thickBot="1">
      <c r="A21" s="242" t="s">
        <v>83</v>
      </c>
      <c r="B21" s="224" t="s">
        <v>173</v>
      </c>
      <c r="C21" s="129"/>
      <c r="D21" s="129"/>
      <c r="E21" s="129"/>
    </row>
    <row r="22" spans="1:5" s="61" customFormat="1" ht="12" customHeight="1" thickBot="1">
      <c r="A22" s="26" t="s">
        <v>9</v>
      </c>
      <c r="B22" s="19" t="s">
        <v>174</v>
      </c>
      <c r="C22" s="125">
        <f>+C23+C24+C25+C26+C27</f>
        <v>143309282</v>
      </c>
      <c r="D22" s="125">
        <f>+D23+D24+D25+D26+D27</f>
        <v>145309282</v>
      </c>
      <c r="E22" s="125">
        <f>+E23+E24+E25+E26+E27</f>
        <v>56669456</v>
      </c>
    </row>
    <row r="23" spans="1:5" s="61" customFormat="1" ht="12" customHeight="1">
      <c r="A23" s="240" t="s">
        <v>56</v>
      </c>
      <c r="B23" s="222" t="s">
        <v>175</v>
      </c>
      <c r="C23" s="128">
        <v>143309282</v>
      </c>
      <c r="D23" s="128">
        <v>145309282</v>
      </c>
      <c r="E23" s="128">
        <v>56669456</v>
      </c>
    </row>
    <row r="24" spans="1:5" s="60" customFormat="1" ht="12" customHeight="1">
      <c r="A24" s="241" t="s">
        <v>57</v>
      </c>
      <c r="B24" s="223" t="s">
        <v>176</v>
      </c>
      <c r="C24" s="127"/>
      <c r="D24" s="127"/>
      <c r="E24" s="127"/>
    </row>
    <row r="25" spans="1:5" s="61" customFormat="1" ht="12" customHeight="1">
      <c r="A25" s="241" t="s">
        <v>58</v>
      </c>
      <c r="B25" s="223" t="s">
        <v>334</v>
      </c>
      <c r="C25" s="127"/>
      <c r="D25" s="127"/>
      <c r="E25" s="127"/>
    </row>
    <row r="26" spans="1:5" s="61" customFormat="1" ht="12" customHeight="1">
      <c r="A26" s="241" t="s">
        <v>59</v>
      </c>
      <c r="B26" s="223" t="s">
        <v>335</v>
      </c>
      <c r="C26" s="127"/>
      <c r="D26" s="127"/>
      <c r="E26" s="127"/>
    </row>
    <row r="27" spans="1:5" s="61" customFormat="1" ht="12" customHeight="1">
      <c r="A27" s="241" t="s">
        <v>114</v>
      </c>
      <c r="B27" s="223" t="s">
        <v>177</v>
      </c>
      <c r="C27" s="127"/>
      <c r="D27" s="127"/>
      <c r="E27" s="127"/>
    </row>
    <row r="28" spans="1:5" s="61" customFormat="1" ht="12" customHeight="1" thickBot="1">
      <c r="A28" s="242" t="s">
        <v>115</v>
      </c>
      <c r="B28" s="224" t="s">
        <v>178</v>
      </c>
      <c r="C28" s="129"/>
      <c r="D28" s="129"/>
      <c r="E28" s="129"/>
    </row>
    <row r="29" spans="1:5" s="61" customFormat="1" ht="12" customHeight="1" thickBot="1">
      <c r="A29" s="26" t="s">
        <v>116</v>
      </c>
      <c r="B29" s="19" t="s">
        <v>438</v>
      </c>
      <c r="C29" s="131">
        <f>SUM(C30:C36)</f>
        <v>196229000</v>
      </c>
      <c r="D29" s="131">
        <f>SUM(D30:D36)</f>
        <v>196229000</v>
      </c>
      <c r="E29" s="131">
        <f>SUM(E30:E36)</f>
        <v>196229000</v>
      </c>
    </row>
    <row r="30" spans="1:5" s="61" customFormat="1" ht="12" customHeight="1">
      <c r="A30" s="240" t="s">
        <v>179</v>
      </c>
      <c r="B30" s="222" t="s">
        <v>433</v>
      </c>
      <c r="C30" s="128">
        <v>141679000</v>
      </c>
      <c r="D30" s="128">
        <v>141679000</v>
      </c>
      <c r="E30" s="128">
        <v>141679000</v>
      </c>
    </row>
    <row r="31" spans="1:5" s="61" customFormat="1" ht="12" customHeight="1">
      <c r="A31" s="241" t="s">
        <v>180</v>
      </c>
      <c r="B31" s="223" t="s">
        <v>434</v>
      </c>
      <c r="C31" s="127">
        <v>20000000</v>
      </c>
      <c r="D31" s="127">
        <v>20000000</v>
      </c>
      <c r="E31" s="127">
        <v>20000000</v>
      </c>
    </row>
    <row r="32" spans="1:5" s="61" customFormat="1" ht="12" customHeight="1">
      <c r="A32" s="241" t="s">
        <v>181</v>
      </c>
      <c r="B32" s="223" t="s">
        <v>435</v>
      </c>
      <c r="C32" s="127">
        <v>30000000</v>
      </c>
      <c r="D32" s="127">
        <v>30000000</v>
      </c>
      <c r="E32" s="127">
        <v>30000000</v>
      </c>
    </row>
    <row r="33" spans="1:5" s="61" customFormat="1" ht="12" customHeight="1">
      <c r="A33" s="241" t="s">
        <v>182</v>
      </c>
      <c r="B33" s="223" t="s">
        <v>436</v>
      </c>
      <c r="C33" s="127"/>
      <c r="D33" s="127"/>
      <c r="E33" s="127"/>
    </row>
    <row r="34" spans="1:5" s="61" customFormat="1" ht="12" customHeight="1">
      <c r="A34" s="241" t="s">
        <v>430</v>
      </c>
      <c r="B34" s="223" t="s">
        <v>183</v>
      </c>
      <c r="C34" s="127">
        <v>3900000</v>
      </c>
      <c r="D34" s="127">
        <v>3900000</v>
      </c>
      <c r="E34" s="127">
        <v>3900000</v>
      </c>
    </row>
    <row r="35" spans="1:5" s="61" customFormat="1" ht="12" customHeight="1">
      <c r="A35" s="241" t="s">
        <v>431</v>
      </c>
      <c r="B35" s="223" t="s">
        <v>184</v>
      </c>
      <c r="C35" s="127"/>
      <c r="D35" s="127"/>
      <c r="E35" s="127"/>
    </row>
    <row r="36" spans="1:5" s="61" customFormat="1" ht="12" customHeight="1" thickBot="1">
      <c r="A36" s="242" t="s">
        <v>432</v>
      </c>
      <c r="B36" s="280" t="s">
        <v>185</v>
      </c>
      <c r="C36" s="129">
        <v>650000</v>
      </c>
      <c r="D36" s="129">
        <v>650000</v>
      </c>
      <c r="E36" s="129">
        <v>650000</v>
      </c>
    </row>
    <row r="37" spans="1:5" s="61" customFormat="1" ht="12" customHeight="1" thickBot="1">
      <c r="A37" s="26" t="s">
        <v>11</v>
      </c>
      <c r="B37" s="19" t="s">
        <v>342</v>
      </c>
      <c r="C37" s="125">
        <f>SUM(C38:C48)</f>
        <v>11718200</v>
      </c>
      <c r="D37" s="125">
        <f>SUM(D38:D48)</f>
        <v>12843600</v>
      </c>
      <c r="E37" s="125">
        <f>SUM(E38:E48)</f>
        <v>12843600</v>
      </c>
    </row>
    <row r="38" spans="1:5" s="61" customFormat="1" ht="12" customHeight="1">
      <c r="A38" s="240" t="s">
        <v>60</v>
      </c>
      <c r="B38" s="222" t="s">
        <v>188</v>
      </c>
      <c r="C38" s="128"/>
      <c r="D38" s="128"/>
      <c r="E38" s="128"/>
    </row>
    <row r="39" spans="1:5" s="61" customFormat="1" ht="12" customHeight="1">
      <c r="A39" s="241" t="s">
        <v>61</v>
      </c>
      <c r="B39" s="223" t="s">
        <v>189</v>
      </c>
      <c r="C39" s="127"/>
      <c r="D39" s="127"/>
      <c r="E39" s="127"/>
    </row>
    <row r="40" spans="1:5" s="61" customFormat="1" ht="12" customHeight="1">
      <c r="A40" s="241" t="s">
        <v>62</v>
      </c>
      <c r="B40" s="223" t="s">
        <v>190</v>
      </c>
      <c r="C40" s="127">
        <v>9160000</v>
      </c>
      <c r="D40" s="127">
        <v>9160000</v>
      </c>
      <c r="E40" s="127">
        <v>9160000</v>
      </c>
    </row>
    <row r="41" spans="1:5" s="61" customFormat="1" ht="12" customHeight="1">
      <c r="A41" s="241" t="s">
        <v>118</v>
      </c>
      <c r="B41" s="223" t="s">
        <v>191</v>
      </c>
      <c r="C41" s="127"/>
      <c r="D41" s="127"/>
      <c r="E41" s="127"/>
    </row>
    <row r="42" spans="1:5" s="61" customFormat="1" ht="12" customHeight="1">
      <c r="A42" s="241" t="s">
        <v>119</v>
      </c>
      <c r="B42" s="223" t="s">
        <v>192</v>
      </c>
      <c r="C42" s="127"/>
      <c r="D42" s="127"/>
      <c r="E42" s="127"/>
    </row>
    <row r="43" spans="1:5" s="61" customFormat="1" ht="12" customHeight="1">
      <c r="A43" s="241" t="s">
        <v>120</v>
      </c>
      <c r="B43" s="223" t="s">
        <v>193</v>
      </c>
      <c r="C43" s="127">
        <v>2473200</v>
      </c>
      <c r="D43" s="127">
        <v>2473200</v>
      </c>
      <c r="E43" s="127">
        <v>2473200</v>
      </c>
    </row>
    <row r="44" spans="1:5" s="61" customFormat="1" ht="12" customHeight="1">
      <c r="A44" s="241" t="s">
        <v>121</v>
      </c>
      <c r="B44" s="223" t="s">
        <v>194</v>
      </c>
      <c r="C44" s="127"/>
      <c r="D44" s="127"/>
      <c r="E44" s="127"/>
    </row>
    <row r="45" spans="1:5" s="61" customFormat="1" ht="12" customHeight="1">
      <c r="A45" s="241" t="s">
        <v>122</v>
      </c>
      <c r="B45" s="223" t="s">
        <v>437</v>
      </c>
      <c r="C45" s="127">
        <v>85000</v>
      </c>
      <c r="D45" s="127">
        <v>85000</v>
      </c>
      <c r="E45" s="127">
        <v>85000</v>
      </c>
    </row>
    <row r="46" spans="1:5" s="61" customFormat="1" ht="12" customHeight="1">
      <c r="A46" s="241" t="s">
        <v>186</v>
      </c>
      <c r="B46" s="223" t="s">
        <v>196</v>
      </c>
      <c r="C46" s="130"/>
      <c r="D46" s="130"/>
      <c r="E46" s="130"/>
    </row>
    <row r="47" spans="1:5" s="61" customFormat="1" ht="12" customHeight="1">
      <c r="A47" s="242" t="s">
        <v>187</v>
      </c>
      <c r="B47" s="224" t="s">
        <v>344</v>
      </c>
      <c r="C47" s="211"/>
      <c r="D47" s="211"/>
      <c r="E47" s="211"/>
    </row>
    <row r="48" spans="1:5" s="61" customFormat="1" ht="12" customHeight="1" thickBot="1">
      <c r="A48" s="242" t="s">
        <v>343</v>
      </c>
      <c r="B48" s="224" t="s">
        <v>197</v>
      </c>
      <c r="C48" s="211"/>
      <c r="D48" s="211">
        <v>1125400</v>
      </c>
      <c r="E48" s="211">
        <v>1125400</v>
      </c>
    </row>
    <row r="49" spans="1:5" s="61" customFormat="1" ht="12" customHeight="1" thickBot="1">
      <c r="A49" s="26" t="s">
        <v>12</v>
      </c>
      <c r="B49" s="19" t="s">
        <v>198</v>
      </c>
      <c r="C49" s="125">
        <f>SUM(C50:C54)</f>
        <v>0</v>
      </c>
      <c r="D49" s="125">
        <f>SUM(D50:D54)</f>
        <v>0</v>
      </c>
      <c r="E49" s="125">
        <f>SUM(E50:E54)</f>
        <v>0</v>
      </c>
    </row>
    <row r="50" spans="1:5" s="61" customFormat="1" ht="12" customHeight="1">
      <c r="A50" s="240" t="s">
        <v>63</v>
      </c>
      <c r="B50" s="222" t="s">
        <v>202</v>
      </c>
      <c r="C50" s="263"/>
      <c r="D50" s="263"/>
      <c r="E50" s="263"/>
    </row>
    <row r="51" spans="1:5" s="61" customFormat="1" ht="12" customHeight="1">
      <c r="A51" s="241" t="s">
        <v>64</v>
      </c>
      <c r="B51" s="223" t="s">
        <v>203</v>
      </c>
      <c r="C51" s="130"/>
      <c r="D51" s="130"/>
      <c r="E51" s="130"/>
    </row>
    <row r="52" spans="1:5" s="61" customFormat="1" ht="12" customHeight="1">
      <c r="A52" s="241" t="s">
        <v>199</v>
      </c>
      <c r="B52" s="223" t="s">
        <v>204</v>
      </c>
      <c r="C52" s="130"/>
      <c r="D52" s="130"/>
      <c r="E52" s="130"/>
    </row>
    <row r="53" spans="1:5" s="61" customFormat="1" ht="12" customHeight="1">
      <c r="A53" s="241" t="s">
        <v>200</v>
      </c>
      <c r="B53" s="223" t="s">
        <v>205</v>
      </c>
      <c r="C53" s="130"/>
      <c r="D53" s="130"/>
      <c r="E53" s="130"/>
    </row>
    <row r="54" spans="1:5" s="61" customFormat="1" ht="12" customHeight="1" thickBot="1">
      <c r="A54" s="242" t="s">
        <v>201</v>
      </c>
      <c r="B54" s="224" t="s">
        <v>206</v>
      </c>
      <c r="C54" s="211"/>
      <c r="D54" s="211"/>
      <c r="E54" s="211"/>
    </row>
    <row r="55" spans="1:5" s="61" customFormat="1" ht="12" customHeight="1" thickBot="1">
      <c r="A55" s="26" t="s">
        <v>123</v>
      </c>
      <c r="B55" s="19" t="s">
        <v>207</v>
      </c>
      <c r="C55" s="125">
        <f>SUM(C56:C58)</f>
        <v>1500000</v>
      </c>
      <c r="D55" s="125">
        <f>SUM(D56:D58)</f>
        <v>1500000</v>
      </c>
      <c r="E55" s="125">
        <f>SUM(E56:E58)</f>
        <v>1500000</v>
      </c>
    </row>
    <row r="56" spans="1:5" s="61" customFormat="1" ht="12" customHeight="1">
      <c r="A56" s="240" t="s">
        <v>65</v>
      </c>
      <c r="B56" s="222" t="s">
        <v>208</v>
      </c>
      <c r="C56" s="128"/>
      <c r="D56" s="128"/>
      <c r="E56" s="128"/>
    </row>
    <row r="57" spans="1:5" s="61" customFormat="1" ht="12" customHeight="1">
      <c r="A57" s="241" t="s">
        <v>66</v>
      </c>
      <c r="B57" s="223" t="s">
        <v>336</v>
      </c>
      <c r="C57" s="127"/>
      <c r="D57" s="127"/>
      <c r="E57" s="127"/>
    </row>
    <row r="58" spans="1:5" s="61" customFormat="1" ht="12" customHeight="1">
      <c r="A58" s="241" t="s">
        <v>211</v>
      </c>
      <c r="B58" s="223" t="s">
        <v>209</v>
      </c>
      <c r="C58" s="127">
        <v>1500000</v>
      </c>
      <c r="D58" s="127">
        <v>1500000</v>
      </c>
      <c r="E58" s="127">
        <v>1500000</v>
      </c>
    </row>
    <row r="59" spans="1:5" s="61" customFormat="1" ht="12" customHeight="1" thickBot="1">
      <c r="A59" s="242" t="s">
        <v>212</v>
      </c>
      <c r="B59" s="224" t="s">
        <v>210</v>
      </c>
      <c r="C59" s="129"/>
      <c r="D59" s="129"/>
      <c r="E59" s="129"/>
    </row>
    <row r="60" spans="1:5" s="61" customFormat="1" ht="12" customHeight="1" thickBot="1">
      <c r="A60" s="26" t="s">
        <v>14</v>
      </c>
      <c r="B60" s="120" t="s">
        <v>213</v>
      </c>
      <c r="C60" s="125">
        <f>SUM(C61:C63)</f>
        <v>6064053</v>
      </c>
      <c r="D60" s="125">
        <f>SUM(D61:D63)</f>
        <v>6064053</v>
      </c>
      <c r="E60" s="125">
        <f>SUM(E61:E63)</f>
        <v>6064053</v>
      </c>
    </row>
    <row r="61" spans="1:5" s="61" customFormat="1" ht="12" customHeight="1">
      <c r="A61" s="240" t="s">
        <v>124</v>
      </c>
      <c r="B61" s="222" t="s">
        <v>215</v>
      </c>
      <c r="C61" s="130"/>
      <c r="D61" s="130"/>
      <c r="E61" s="130"/>
    </row>
    <row r="62" spans="1:5" s="61" customFormat="1" ht="12" customHeight="1">
      <c r="A62" s="241" t="s">
        <v>125</v>
      </c>
      <c r="B62" s="223" t="s">
        <v>337</v>
      </c>
      <c r="C62" s="130">
        <v>6064053</v>
      </c>
      <c r="D62" s="130">
        <v>6064053</v>
      </c>
      <c r="E62" s="130">
        <v>6064053</v>
      </c>
    </row>
    <row r="63" spans="1:5" s="61" customFormat="1" ht="12" customHeight="1">
      <c r="A63" s="241" t="s">
        <v>147</v>
      </c>
      <c r="B63" s="223" t="s">
        <v>216</v>
      </c>
      <c r="C63" s="130"/>
      <c r="D63" s="130"/>
      <c r="E63" s="130"/>
    </row>
    <row r="64" spans="1:5" s="61" customFormat="1" ht="12" customHeight="1" thickBot="1">
      <c r="A64" s="242" t="s">
        <v>214</v>
      </c>
      <c r="B64" s="224" t="s">
        <v>217</v>
      </c>
      <c r="C64" s="130"/>
      <c r="D64" s="130"/>
      <c r="E64" s="130"/>
    </row>
    <row r="65" spans="1:5" s="61" customFormat="1" ht="12" customHeight="1" thickBot="1">
      <c r="A65" s="26" t="s">
        <v>15</v>
      </c>
      <c r="B65" s="19" t="s">
        <v>218</v>
      </c>
      <c r="C65" s="131">
        <f>+C8+C15+C22+C29+C37+C49+C55+C60</f>
        <v>488042402</v>
      </c>
      <c r="D65" s="131">
        <f>+D8+D15+D22+D29+D37+D49+D55+D60</f>
        <v>491764975</v>
      </c>
      <c r="E65" s="131">
        <f>+E8+E15+E22+E29+E37+E49+E55+E60</f>
        <v>416316160</v>
      </c>
    </row>
    <row r="66" spans="1:5" s="61" customFormat="1" ht="12" customHeight="1" thickBot="1">
      <c r="A66" s="243" t="s">
        <v>306</v>
      </c>
      <c r="B66" s="120" t="s">
        <v>220</v>
      </c>
      <c r="C66" s="125">
        <f>SUM(C67:C69)</f>
        <v>0</v>
      </c>
      <c r="D66" s="125">
        <f>SUM(D67:D69)</f>
        <v>0</v>
      </c>
      <c r="E66" s="125">
        <f>SUM(E67:E69)</f>
        <v>0</v>
      </c>
    </row>
    <row r="67" spans="1:5" s="61" customFormat="1" ht="12" customHeight="1">
      <c r="A67" s="240" t="s">
        <v>248</v>
      </c>
      <c r="B67" s="222" t="s">
        <v>221</v>
      </c>
      <c r="C67" s="130"/>
      <c r="D67" s="130"/>
      <c r="E67" s="130"/>
    </row>
    <row r="68" spans="1:5" s="61" customFormat="1" ht="12" customHeight="1">
      <c r="A68" s="241" t="s">
        <v>257</v>
      </c>
      <c r="B68" s="223" t="s">
        <v>222</v>
      </c>
      <c r="C68" s="130"/>
      <c r="D68" s="130"/>
      <c r="E68" s="130"/>
    </row>
    <row r="69" spans="1:5" s="61" customFormat="1" ht="12" customHeight="1" thickBot="1">
      <c r="A69" s="242" t="s">
        <v>258</v>
      </c>
      <c r="B69" s="225" t="s">
        <v>223</v>
      </c>
      <c r="C69" s="130"/>
      <c r="D69" s="130"/>
      <c r="E69" s="130"/>
    </row>
    <row r="70" spans="1:5" s="61" customFormat="1" ht="12" customHeight="1" thickBot="1">
      <c r="A70" s="243" t="s">
        <v>224</v>
      </c>
      <c r="B70" s="120" t="s">
        <v>225</v>
      </c>
      <c r="C70" s="125">
        <f>SUM(C71:C74)</f>
        <v>0</v>
      </c>
      <c r="D70" s="125">
        <f>SUM(D71:D74)</f>
        <v>0</v>
      </c>
      <c r="E70" s="125">
        <f>SUM(E71:E74)</f>
        <v>0</v>
      </c>
    </row>
    <row r="71" spans="1:5" s="61" customFormat="1" ht="12" customHeight="1">
      <c r="A71" s="240" t="s">
        <v>103</v>
      </c>
      <c r="B71" s="222" t="s">
        <v>226</v>
      </c>
      <c r="C71" s="130"/>
      <c r="D71" s="130"/>
      <c r="E71" s="130"/>
    </row>
    <row r="72" spans="1:5" s="61" customFormat="1" ht="12" customHeight="1">
      <c r="A72" s="241" t="s">
        <v>104</v>
      </c>
      <c r="B72" s="223" t="s">
        <v>447</v>
      </c>
      <c r="C72" s="130"/>
      <c r="D72" s="130"/>
      <c r="E72" s="130"/>
    </row>
    <row r="73" spans="1:5" s="61" customFormat="1" ht="12" customHeight="1">
      <c r="A73" s="241" t="s">
        <v>249</v>
      </c>
      <c r="B73" s="223" t="s">
        <v>227</v>
      </c>
      <c r="C73" s="130"/>
      <c r="D73" s="130"/>
      <c r="E73" s="130"/>
    </row>
    <row r="74" spans="1:5" s="61" customFormat="1" ht="12" customHeight="1" thickBot="1">
      <c r="A74" s="242" t="s">
        <v>250</v>
      </c>
      <c r="B74" s="122" t="s">
        <v>448</v>
      </c>
      <c r="C74" s="130"/>
      <c r="D74" s="130"/>
      <c r="E74" s="130"/>
    </row>
    <row r="75" spans="1:5" s="61" customFormat="1" ht="12" customHeight="1" thickBot="1">
      <c r="A75" s="243" t="s">
        <v>228</v>
      </c>
      <c r="B75" s="120" t="s">
        <v>229</v>
      </c>
      <c r="C75" s="125">
        <f>SUM(C76:C77)</f>
        <v>171981058</v>
      </c>
      <c r="D75" s="125">
        <f>SUM(D76:D77)</f>
        <v>171981058</v>
      </c>
      <c r="E75" s="125">
        <f>SUM(E76:E77)</f>
        <v>171981058</v>
      </c>
    </row>
    <row r="76" spans="1:5" s="61" customFormat="1" ht="12" customHeight="1">
      <c r="A76" s="240" t="s">
        <v>251</v>
      </c>
      <c r="B76" s="222" t="s">
        <v>230</v>
      </c>
      <c r="C76" s="130">
        <v>171981058</v>
      </c>
      <c r="D76" s="130">
        <v>171981058</v>
      </c>
      <c r="E76" s="130">
        <v>171981058</v>
      </c>
    </row>
    <row r="77" spans="1:5" s="61" customFormat="1" ht="12" customHeight="1" thickBot="1">
      <c r="A77" s="242" t="s">
        <v>252</v>
      </c>
      <c r="B77" s="224" t="s">
        <v>231</v>
      </c>
      <c r="C77" s="130"/>
      <c r="D77" s="130"/>
      <c r="E77" s="130"/>
    </row>
    <row r="78" spans="1:5" s="60" customFormat="1" ht="12" customHeight="1" thickBot="1">
      <c r="A78" s="243" t="s">
        <v>232</v>
      </c>
      <c r="B78" s="120" t="s">
        <v>233</v>
      </c>
      <c r="C78" s="125">
        <f>SUM(C79:C81)</f>
        <v>0</v>
      </c>
      <c r="D78" s="125">
        <f>SUM(D79:D81)</f>
        <v>0</v>
      </c>
      <c r="E78" s="125">
        <f>SUM(E79:E81)</f>
        <v>0</v>
      </c>
    </row>
    <row r="79" spans="1:5" s="61" customFormat="1" ht="12" customHeight="1">
      <c r="A79" s="240" t="s">
        <v>253</v>
      </c>
      <c r="B79" s="222" t="s">
        <v>234</v>
      </c>
      <c r="C79" s="130"/>
      <c r="D79" s="130"/>
      <c r="E79" s="130"/>
    </row>
    <row r="80" spans="1:5" s="61" customFormat="1" ht="12" customHeight="1">
      <c r="A80" s="241" t="s">
        <v>254</v>
      </c>
      <c r="B80" s="223" t="s">
        <v>235</v>
      </c>
      <c r="C80" s="130"/>
      <c r="D80" s="130"/>
      <c r="E80" s="130"/>
    </row>
    <row r="81" spans="1:5" s="61" customFormat="1" ht="12" customHeight="1" thickBot="1">
      <c r="A81" s="242" t="s">
        <v>255</v>
      </c>
      <c r="B81" s="224" t="s">
        <v>449</v>
      </c>
      <c r="C81" s="130"/>
      <c r="D81" s="130"/>
      <c r="E81" s="130"/>
    </row>
    <row r="82" spans="1:5" s="61" customFormat="1" ht="12" customHeight="1" thickBot="1">
      <c r="A82" s="243" t="s">
        <v>236</v>
      </c>
      <c r="B82" s="120" t="s">
        <v>256</v>
      </c>
      <c r="C82" s="125">
        <f>SUM(C83:C86)</f>
        <v>0</v>
      </c>
      <c r="D82" s="125">
        <f>SUM(D83:D86)</f>
        <v>0</v>
      </c>
      <c r="E82" s="125">
        <f>SUM(E83:E86)</f>
        <v>0</v>
      </c>
    </row>
    <row r="83" spans="1:5" s="61" customFormat="1" ht="12" customHeight="1">
      <c r="A83" s="244" t="s">
        <v>237</v>
      </c>
      <c r="B83" s="222" t="s">
        <v>238</v>
      </c>
      <c r="C83" s="130"/>
      <c r="D83" s="130"/>
      <c r="E83" s="130"/>
    </row>
    <row r="84" spans="1:5" s="61" customFormat="1" ht="12" customHeight="1">
      <c r="A84" s="245" t="s">
        <v>239</v>
      </c>
      <c r="B84" s="223" t="s">
        <v>240</v>
      </c>
      <c r="C84" s="130"/>
      <c r="D84" s="130"/>
      <c r="E84" s="130"/>
    </row>
    <row r="85" spans="1:5" s="61" customFormat="1" ht="12" customHeight="1">
      <c r="A85" s="245" t="s">
        <v>241</v>
      </c>
      <c r="B85" s="223" t="s">
        <v>242</v>
      </c>
      <c r="C85" s="130"/>
      <c r="D85" s="130"/>
      <c r="E85" s="130"/>
    </row>
    <row r="86" spans="1:5" s="60" customFormat="1" ht="12" customHeight="1" thickBot="1">
      <c r="A86" s="246" t="s">
        <v>243</v>
      </c>
      <c r="B86" s="224" t="s">
        <v>244</v>
      </c>
      <c r="C86" s="130"/>
      <c r="D86" s="130"/>
      <c r="E86" s="130"/>
    </row>
    <row r="87" spans="1:5" s="60" customFormat="1" ht="12" customHeight="1" thickBot="1">
      <c r="A87" s="243" t="s">
        <v>245</v>
      </c>
      <c r="B87" s="120" t="s">
        <v>383</v>
      </c>
      <c r="C87" s="264"/>
      <c r="D87" s="264"/>
      <c r="E87" s="264"/>
    </row>
    <row r="88" spans="1:5" s="60" customFormat="1" ht="12" customHeight="1" thickBot="1">
      <c r="A88" s="243" t="s">
        <v>404</v>
      </c>
      <c r="B88" s="120" t="s">
        <v>246</v>
      </c>
      <c r="C88" s="264"/>
      <c r="D88" s="264"/>
      <c r="E88" s="264"/>
    </row>
    <row r="89" spans="1:5" s="60" customFormat="1" ht="12" customHeight="1" thickBot="1">
      <c r="A89" s="243" t="s">
        <v>405</v>
      </c>
      <c r="B89" s="229" t="s">
        <v>386</v>
      </c>
      <c r="C89" s="131">
        <f>+C66+C70+C75+C78+C82+C88+C87</f>
        <v>171981058</v>
      </c>
      <c r="D89" s="131">
        <f>+D66+D70+D75+D78+D82+D88+D87</f>
        <v>171981058</v>
      </c>
      <c r="E89" s="131">
        <f>+E66+E70+E75+E78+E82+E88+E87</f>
        <v>171981058</v>
      </c>
    </row>
    <row r="90" spans="1:5" s="60" customFormat="1" ht="12" customHeight="1" thickBot="1">
      <c r="A90" s="247" t="s">
        <v>406</v>
      </c>
      <c r="B90" s="230" t="s">
        <v>407</v>
      </c>
      <c r="C90" s="131">
        <f>+C65+C89</f>
        <v>660023460</v>
      </c>
      <c r="D90" s="131">
        <f>+D65+D89</f>
        <v>663746033</v>
      </c>
      <c r="E90" s="131">
        <f>+E65+E89</f>
        <v>588297218</v>
      </c>
    </row>
    <row r="91" spans="1:5" s="61" customFormat="1" ht="15" customHeight="1" thickBot="1">
      <c r="A91" s="106"/>
      <c r="B91" s="107"/>
      <c r="C91" s="191"/>
      <c r="D91" s="191"/>
      <c r="E91" s="191"/>
    </row>
    <row r="92" spans="1:5" s="49" customFormat="1" ht="16.5" customHeight="1" thickBot="1">
      <c r="A92" s="110"/>
      <c r="B92" s="111" t="s">
        <v>44</v>
      </c>
      <c r="C92" s="193"/>
      <c r="D92" s="193"/>
      <c r="E92" s="193"/>
    </row>
    <row r="93" spans="1:5" s="62" customFormat="1" ht="12" customHeight="1" thickBot="1">
      <c r="A93" s="214" t="s">
        <v>7</v>
      </c>
      <c r="B93" s="25" t="s">
        <v>411</v>
      </c>
      <c r="C93" s="124">
        <f>+C94+C95+C96+C97+C98+C111</f>
        <v>179281432</v>
      </c>
      <c r="D93" s="124">
        <f>+D94+D95+D96+D97+D98+D111</f>
        <v>206111655</v>
      </c>
      <c r="E93" s="124">
        <f>+E94+E95+E96+E97+E98+E111</f>
        <v>183444057</v>
      </c>
    </row>
    <row r="94" spans="1:5" ht="12" customHeight="1">
      <c r="A94" s="248" t="s">
        <v>67</v>
      </c>
      <c r="B94" s="8" t="s">
        <v>37</v>
      </c>
      <c r="C94" s="126">
        <v>9310380</v>
      </c>
      <c r="D94" s="126">
        <v>12514938</v>
      </c>
      <c r="E94" s="126">
        <v>11496211</v>
      </c>
    </row>
    <row r="95" spans="1:5" ht="12" customHeight="1">
      <c r="A95" s="241" t="s">
        <v>68</v>
      </c>
      <c r="B95" s="6" t="s">
        <v>126</v>
      </c>
      <c r="C95" s="127">
        <v>1723000</v>
      </c>
      <c r="D95" s="127">
        <v>2349130</v>
      </c>
      <c r="E95" s="127">
        <v>2150478</v>
      </c>
    </row>
    <row r="96" spans="1:5" ht="12" customHeight="1">
      <c r="A96" s="241" t="s">
        <v>69</v>
      </c>
      <c r="B96" s="6" t="s">
        <v>95</v>
      </c>
      <c r="C96" s="129">
        <v>9975692</v>
      </c>
      <c r="D96" s="129">
        <v>51231434</v>
      </c>
      <c r="E96" s="129">
        <v>34628542</v>
      </c>
    </row>
    <row r="97" spans="1:5" ht="12" customHeight="1">
      <c r="A97" s="241" t="s">
        <v>70</v>
      </c>
      <c r="B97" s="9" t="s">
        <v>127</v>
      </c>
      <c r="C97" s="129">
        <v>10646000</v>
      </c>
      <c r="D97" s="129">
        <v>10348240</v>
      </c>
      <c r="E97" s="129">
        <v>12204760</v>
      </c>
    </row>
    <row r="98" spans="1:5" ht="12" customHeight="1">
      <c r="A98" s="241" t="s">
        <v>78</v>
      </c>
      <c r="B98" s="17" t="s">
        <v>128</v>
      </c>
      <c r="C98" s="129">
        <v>48453208</v>
      </c>
      <c r="D98" s="129">
        <v>50033181</v>
      </c>
      <c r="E98" s="129">
        <v>64291310</v>
      </c>
    </row>
    <row r="99" spans="1:5" ht="12" customHeight="1">
      <c r="A99" s="241" t="s">
        <v>71</v>
      </c>
      <c r="B99" s="6" t="s">
        <v>408</v>
      </c>
      <c r="C99" s="129">
        <v>1702797</v>
      </c>
      <c r="D99" s="129">
        <v>2842770</v>
      </c>
      <c r="E99" s="129">
        <v>2842770</v>
      </c>
    </row>
    <row r="100" spans="1:5" ht="12" customHeight="1">
      <c r="A100" s="241" t="s">
        <v>72</v>
      </c>
      <c r="B100" s="72" t="s">
        <v>349</v>
      </c>
      <c r="C100" s="129"/>
      <c r="D100" s="129"/>
      <c r="E100" s="129"/>
    </row>
    <row r="101" spans="1:5" ht="12" customHeight="1">
      <c r="A101" s="241" t="s">
        <v>79</v>
      </c>
      <c r="B101" s="72" t="s">
        <v>348</v>
      </c>
      <c r="C101" s="129"/>
      <c r="D101" s="129"/>
      <c r="E101" s="129"/>
    </row>
    <row r="102" spans="1:5" ht="12" customHeight="1">
      <c r="A102" s="241" t="s">
        <v>80</v>
      </c>
      <c r="B102" s="72" t="s">
        <v>262</v>
      </c>
      <c r="C102" s="129"/>
      <c r="D102" s="129"/>
      <c r="E102" s="129"/>
    </row>
    <row r="103" spans="1:5" ht="12" customHeight="1">
      <c r="A103" s="241" t="s">
        <v>81</v>
      </c>
      <c r="B103" s="73" t="s">
        <v>263</v>
      </c>
      <c r="C103" s="129"/>
      <c r="D103" s="129"/>
      <c r="E103" s="129"/>
    </row>
    <row r="104" spans="1:5" ht="12" customHeight="1">
      <c r="A104" s="241" t="s">
        <v>82</v>
      </c>
      <c r="B104" s="73" t="s">
        <v>264</v>
      </c>
      <c r="C104" s="129"/>
      <c r="D104" s="129"/>
      <c r="E104" s="129"/>
    </row>
    <row r="105" spans="1:5" ht="12" customHeight="1">
      <c r="A105" s="241" t="s">
        <v>84</v>
      </c>
      <c r="B105" s="72" t="s">
        <v>265</v>
      </c>
      <c r="C105" s="129">
        <v>34165411</v>
      </c>
      <c r="D105" s="129">
        <v>34605411</v>
      </c>
      <c r="E105" s="129">
        <v>34605411</v>
      </c>
    </row>
    <row r="106" spans="1:5" ht="12" customHeight="1">
      <c r="A106" s="241" t="s">
        <v>129</v>
      </c>
      <c r="B106" s="72" t="s">
        <v>266</v>
      </c>
      <c r="C106" s="129"/>
      <c r="D106" s="129"/>
      <c r="E106" s="129"/>
    </row>
    <row r="107" spans="1:5" ht="12" customHeight="1">
      <c r="A107" s="241" t="s">
        <v>260</v>
      </c>
      <c r="B107" s="73" t="s">
        <v>267</v>
      </c>
      <c r="C107" s="129"/>
      <c r="D107" s="129"/>
      <c r="E107" s="129"/>
    </row>
    <row r="108" spans="1:5" ht="12" customHeight="1">
      <c r="A108" s="249" t="s">
        <v>261</v>
      </c>
      <c r="B108" s="74" t="s">
        <v>268</v>
      </c>
      <c r="C108" s="129"/>
      <c r="D108" s="129"/>
      <c r="E108" s="129"/>
    </row>
    <row r="109" spans="1:5" ht="12" customHeight="1">
      <c r="A109" s="241" t="s">
        <v>346</v>
      </c>
      <c r="B109" s="74" t="s">
        <v>269</v>
      </c>
      <c r="C109" s="129"/>
      <c r="D109" s="129"/>
      <c r="E109" s="129"/>
    </row>
    <row r="110" spans="1:5" ht="12" customHeight="1">
      <c r="A110" s="241" t="s">
        <v>347</v>
      </c>
      <c r="B110" s="73" t="s">
        <v>270</v>
      </c>
      <c r="C110" s="127">
        <v>12585000</v>
      </c>
      <c r="D110" s="127">
        <v>12585000</v>
      </c>
      <c r="E110" s="127">
        <v>12585000</v>
      </c>
    </row>
    <row r="111" spans="1:5" ht="12" customHeight="1">
      <c r="A111" s="241" t="s">
        <v>351</v>
      </c>
      <c r="B111" s="9" t="s">
        <v>38</v>
      </c>
      <c r="C111" s="127">
        <v>99173152</v>
      </c>
      <c r="D111" s="127">
        <v>79634732</v>
      </c>
      <c r="E111" s="127">
        <v>58672756</v>
      </c>
    </row>
    <row r="112" spans="1:5" ht="12" customHeight="1">
      <c r="A112" s="242" t="s">
        <v>352</v>
      </c>
      <c r="B112" s="6" t="s">
        <v>409</v>
      </c>
      <c r="C112" s="129">
        <v>92872967</v>
      </c>
      <c r="D112" s="129">
        <v>73334547</v>
      </c>
      <c r="E112" s="129">
        <v>52372571</v>
      </c>
    </row>
    <row r="113" spans="1:5" ht="12" customHeight="1" thickBot="1">
      <c r="A113" s="250" t="s">
        <v>353</v>
      </c>
      <c r="B113" s="75" t="s">
        <v>410</v>
      </c>
      <c r="C113" s="133">
        <v>6300185</v>
      </c>
      <c r="D113" s="133">
        <v>6300185</v>
      </c>
      <c r="E113" s="133">
        <v>6300185</v>
      </c>
    </row>
    <row r="114" spans="1:5" ht="12" customHeight="1" thickBot="1">
      <c r="A114" s="26" t="s">
        <v>8</v>
      </c>
      <c r="B114" s="24" t="s">
        <v>271</v>
      </c>
      <c r="C114" s="125">
        <f>+C115+C117+C119</f>
        <v>186051688</v>
      </c>
      <c r="D114" s="125">
        <f>+D115+D117+D119</f>
        <v>171761558</v>
      </c>
      <c r="E114" s="125">
        <f>+E115+E117+E119</f>
        <v>102946874</v>
      </c>
    </row>
    <row r="115" spans="1:5" ht="12" customHeight="1">
      <c r="A115" s="240" t="s">
        <v>73</v>
      </c>
      <c r="B115" s="6" t="s">
        <v>146</v>
      </c>
      <c r="C115" s="128">
        <v>161156602</v>
      </c>
      <c r="D115" s="128">
        <v>126383231</v>
      </c>
      <c r="E115" s="128">
        <v>57568547</v>
      </c>
    </row>
    <row r="116" spans="1:5" ht="12" customHeight="1">
      <c r="A116" s="240" t="s">
        <v>74</v>
      </c>
      <c r="B116" s="10" t="s">
        <v>275</v>
      </c>
      <c r="C116" s="128">
        <v>143309282</v>
      </c>
      <c r="D116" s="128">
        <v>114856049</v>
      </c>
      <c r="E116" s="128">
        <v>56669456</v>
      </c>
    </row>
    <row r="117" spans="1:5" ht="12" customHeight="1">
      <c r="A117" s="240" t="s">
        <v>75</v>
      </c>
      <c r="B117" s="10" t="s">
        <v>130</v>
      </c>
      <c r="C117" s="127">
        <v>24895086</v>
      </c>
      <c r="D117" s="127">
        <v>45378327</v>
      </c>
      <c r="E117" s="127">
        <v>45378327</v>
      </c>
    </row>
    <row r="118" spans="1:5" ht="12" customHeight="1">
      <c r="A118" s="240" t="s">
        <v>76</v>
      </c>
      <c r="B118" s="10" t="s">
        <v>276</v>
      </c>
      <c r="C118" s="118"/>
      <c r="D118" s="118"/>
      <c r="E118" s="118"/>
    </row>
    <row r="119" spans="1:5" ht="12" customHeight="1">
      <c r="A119" s="240" t="s">
        <v>77</v>
      </c>
      <c r="B119" s="122" t="s">
        <v>148</v>
      </c>
      <c r="C119" s="118"/>
      <c r="D119" s="118"/>
      <c r="E119" s="118"/>
    </row>
    <row r="120" spans="1:5" ht="12" customHeight="1">
      <c r="A120" s="240" t="s">
        <v>83</v>
      </c>
      <c r="B120" s="121" t="s">
        <v>338</v>
      </c>
      <c r="C120" s="118"/>
      <c r="D120" s="118"/>
      <c r="E120" s="118"/>
    </row>
    <row r="121" spans="1:5" ht="12" customHeight="1">
      <c r="A121" s="240" t="s">
        <v>85</v>
      </c>
      <c r="B121" s="218" t="s">
        <v>281</v>
      </c>
      <c r="C121" s="118"/>
      <c r="D121" s="118"/>
      <c r="E121" s="118"/>
    </row>
    <row r="122" spans="1:5" ht="12" customHeight="1">
      <c r="A122" s="240" t="s">
        <v>131</v>
      </c>
      <c r="B122" s="73" t="s">
        <v>264</v>
      </c>
      <c r="C122" s="118"/>
      <c r="D122" s="118"/>
      <c r="E122" s="118"/>
    </row>
    <row r="123" spans="1:5" ht="12" customHeight="1">
      <c r="A123" s="240" t="s">
        <v>132</v>
      </c>
      <c r="B123" s="73" t="s">
        <v>280</v>
      </c>
      <c r="C123" s="118"/>
      <c r="D123" s="118"/>
      <c r="E123" s="118"/>
    </row>
    <row r="124" spans="1:5" ht="12" customHeight="1">
      <c r="A124" s="240" t="s">
        <v>133</v>
      </c>
      <c r="B124" s="73" t="s">
        <v>279</v>
      </c>
      <c r="C124" s="118"/>
      <c r="D124" s="118"/>
      <c r="E124" s="118"/>
    </row>
    <row r="125" spans="1:5" ht="12" customHeight="1">
      <c r="A125" s="240" t="s">
        <v>272</v>
      </c>
      <c r="B125" s="73" t="s">
        <v>267</v>
      </c>
      <c r="C125" s="118"/>
      <c r="D125" s="118"/>
      <c r="E125" s="118"/>
    </row>
    <row r="126" spans="1:5" ht="12" customHeight="1">
      <c r="A126" s="240" t="s">
        <v>273</v>
      </c>
      <c r="B126" s="73" t="s">
        <v>278</v>
      </c>
      <c r="C126" s="118"/>
      <c r="D126" s="118"/>
      <c r="E126" s="118"/>
    </row>
    <row r="127" spans="1:5" ht="12" customHeight="1" thickBot="1">
      <c r="A127" s="249" t="s">
        <v>274</v>
      </c>
      <c r="B127" s="73" t="s">
        <v>277</v>
      </c>
      <c r="C127" s="119"/>
      <c r="D127" s="119"/>
      <c r="E127" s="119"/>
    </row>
    <row r="128" spans="1:5" ht="12" customHeight="1" thickBot="1">
      <c r="A128" s="26" t="s">
        <v>9</v>
      </c>
      <c r="B128" s="66" t="s">
        <v>356</v>
      </c>
      <c r="C128" s="125">
        <f>+C93+C114</f>
        <v>365333120</v>
      </c>
      <c r="D128" s="125">
        <f>+D93+D114</f>
        <v>377873213</v>
      </c>
      <c r="E128" s="125">
        <f>+E93+E114</f>
        <v>286390931</v>
      </c>
    </row>
    <row r="129" spans="1:5" ht="12" customHeight="1" thickBot="1">
      <c r="A129" s="26" t="s">
        <v>10</v>
      </c>
      <c r="B129" s="66" t="s">
        <v>357</v>
      </c>
      <c r="C129" s="125">
        <f>+C130+C131+C132</f>
        <v>0</v>
      </c>
      <c r="D129" s="125">
        <f>+D130+D131+D132</f>
        <v>0</v>
      </c>
      <c r="E129" s="125">
        <f>+E130+E131+E132</f>
        <v>0</v>
      </c>
    </row>
    <row r="130" spans="1:5" s="62" customFormat="1" ht="12" customHeight="1">
      <c r="A130" s="240" t="s">
        <v>179</v>
      </c>
      <c r="B130" s="7" t="s">
        <v>414</v>
      </c>
      <c r="C130" s="118"/>
      <c r="D130" s="118"/>
      <c r="E130" s="118"/>
    </row>
    <row r="131" spans="1:5" ht="12" customHeight="1">
      <c r="A131" s="240" t="s">
        <v>180</v>
      </c>
      <c r="B131" s="7" t="s">
        <v>365</v>
      </c>
      <c r="C131" s="118"/>
      <c r="D131" s="118"/>
      <c r="E131" s="118"/>
    </row>
    <row r="132" spans="1:5" ht="12" customHeight="1" thickBot="1">
      <c r="A132" s="249" t="s">
        <v>181</v>
      </c>
      <c r="B132" s="5" t="s">
        <v>413</v>
      </c>
      <c r="C132" s="118"/>
      <c r="D132" s="118"/>
      <c r="E132" s="118"/>
    </row>
    <row r="133" spans="1:5" ht="12" customHeight="1" thickBot="1">
      <c r="A133" s="26" t="s">
        <v>11</v>
      </c>
      <c r="B133" s="66" t="s">
        <v>358</v>
      </c>
      <c r="C133" s="125">
        <f>+C134+C135+C136+C137+C138+C139</f>
        <v>0</v>
      </c>
      <c r="D133" s="125">
        <f>+D134+D135+D136+D137+D138+D139</f>
        <v>0</v>
      </c>
      <c r="E133" s="125">
        <f>+E134+E135+E136+E137+E138+E139</f>
        <v>0</v>
      </c>
    </row>
    <row r="134" spans="1:5" ht="12" customHeight="1">
      <c r="A134" s="240" t="s">
        <v>60</v>
      </c>
      <c r="B134" s="7" t="s">
        <v>367</v>
      </c>
      <c r="C134" s="118"/>
      <c r="D134" s="118"/>
      <c r="E134" s="118"/>
    </row>
    <row r="135" spans="1:5" ht="12" customHeight="1">
      <c r="A135" s="240" t="s">
        <v>61</v>
      </c>
      <c r="B135" s="7" t="s">
        <v>359</v>
      </c>
      <c r="C135" s="118"/>
      <c r="D135" s="118"/>
      <c r="E135" s="118"/>
    </row>
    <row r="136" spans="1:5" ht="12" customHeight="1">
      <c r="A136" s="240" t="s">
        <v>62</v>
      </c>
      <c r="B136" s="7" t="s">
        <v>360</v>
      </c>
      <c r="C136" s="118"/>
      <c r="D136" s="118"/>
      <c r="E136" s="118"/>
    </row>
    <row r="137" spans="1:5" ht="12" customHeight="1">
      <c r="A137" s="240" t="s">
        <v>118</v>
      </c>
      <c r="B137" s="7" t="s">
        <v>412</v>
      </c>
      <c r="C137" s="118"/>
      <c r="D137" s="118"/>
      <c r="E137" s="118"/>
    </row>
    <row r="138" spans="1:5" ht="12" customHeight="1">
      <c r="A138" s="240" t="s">
        <v>119</v>
      </c>
      <c r="B138" s="7" t="s">
        <v>362</v>
      </c>
      <c r="C138" s="118"/>
      <c r="D138" s="118"/>
      <c r="E138" s="118"/>
    </row>
    <row r="139" spans="1:5" s="62" customFormat="1" ht="12" customHeight="1" thickBot="1">
      <c r="A139" s="249" t="s">
        <v>120</v>
      </c>
      <c r="B139" s="5" t="s">
        <v>363</v>
      </c>
      <c r="C139" s="118"/>
      <c r="D139" s="118"/>
      <c r="E139" s="118"/>
    </row>
    <row r="140" spans="1:11" ht="12" customHeight="1" thickBot="1">
      <c r="A140" s="26" t="s">
        <v>12</v>
      </c>
      <c r="B140" s="66" t="s">
        <v>427</v>
      </c>
      <c r="C140" s="131">
        <f>+C141+C142+C144+C145+C143</f>
        <v>4052052</v>
      </c>
      <c r="D140" s="131">
        <f>+D141+D142+D144+D145+D143</f>
        <v>4052052</v>
      </c>
      <c r="E140" s="131">
        <f>+E141+E142+E144+E145+E143</f>
        <v>4052052</v>
      </c>
      <c r="K140" s="117"/>
    </row>
    <row r="141" spans="1:5" ht="12.75">
      <c r="A141" s="240" t="s">
        <v>63</v>
      </c>
      <c r="B141" s="7" t="s">
        <v>282</v>
      </c>
      <c r="C141" s="118"/>
      <c r="D141" s="118"/>
      <c r="E141" s="118"/>
    </row>
    <row r="142" spans="1:5" ht="12" customHeight="1">
      <c r="A142" s="240" t="s">
        <v>64</v>
      </c>
      <c r="B142" s="7" t="s">
        <v>283</v>
      </c>
      <c r="C142" s="118">
        <v>4052052</v>
      </c>
      <c r="D142" s="118">
        <v>4052052</v>
      </c>
      <c r="E142" s="118">
        <v>4052052</v>
      </c>
    </row>
    <row r="143" spans="1:5" s="62" customFormat="1" ht="12" customHeight="1">
      <c r="A143" s="240" t="s">
        <v>199</v>
      </c>
      <c r="B143" s="7" t="s">
        <v>426</v>
      </c>
      <c r="C143" s="118"/>
      <c r="D143" s="118"/>
      <c r="E143" s="118"/>
    </row>
    <row r="144" spans="1:5" s="62" customFormat="1" ht="12" customHeight="1">
      <c r="A144" s="240" t="s">
        <v>200</v>
      </c>
      <c r="B144" s="7" t="s">
        <v>372</v>
      </c>
      <c r="C144" s="118"/>
      <c r="D144" s="118"/>
      <c r="E144" s="118"/>
    </row>
    <row r="145" spans="1:5" s="62" customFormat="1" ht="12" customHeight="1" thickBot="1">
      <c r="A145" s="249" t="s">
        <v>201</v>
      </c>
      <c r="B145" s="5" t="s">
        <v>302</v>
      </c>
      <c r="C145" s="118"/>
      <c r="D145" s="118"/>
      <c r="E145" s="118"/>
    </row>
    <row r="146" spans="1:5" s="62" customFormat="1" ht="12" customHeight="1" thickBot="1">
      <c r="A146" s="26" t="s">
        <v>13</v>
      </c>
      <c r="B146" s="66" t="s">
        <v>373</v>
      </c>
      <c r="C146" s="134">
        <f>+C147+C148+C149+C150+C151</f>
        <v>0</v>
      </c>
      <c r="D146" s="134">
        <f>+D147+D148+D149+D150+D151</f>
        <v>0</v>
      </c>
      <c r="E146" s="134">
        <f>+E147+E148+E149+E150+E151</f>
        <v>0</v>
      </c>
    </row>
    <row r="147" spans="1:5" s="62" customFormat="1" ht="12" customHeight="1">
      <c r="A147" s="240" t="s">
        <v>65</v>
      </c>
      <c r="B147" s="7" t="s">
        <v>368</v>
      </c>
      <c r="C147" s="118"/>
      <c r="D147" s="118"/>
      <c r="E147" s="118"/>
    </row>
    <row r="148" spans="1:5" s="62" customFormat="1" ht="12" customHeight="1">
      <c r="A148" s="240" t="s">
        <v>66</v>
      </c>
      <c r="B148" s="7" t="s">
        <v>375</v>
      </c>
      <c r="C148" s="118"/>
      <c r="D148" s="118"/>
      <c r="E148" s="118"/>
    </row>
    <row r="149" spans="1:5" s="62" customFormat="1" ht="12" customHeight="1">
      <c r="A149" s="240" t="s">
        <v>211</v>
      </c>
      <c r="B149" s="7" t="s">
        <v>370</v>
      </c>
      <c r="C149" s="118"/>
      <c r="D149" s="118"/>
      <c r="E149" s="118"/>
    </row>
    <row r="150" spans="1:5" ht="12.75" customHeight="1">
      <c r="A150" s="240" t="s">
        <v>212</v>
      </c>
      <c r="B150" s="7" t="s">
        <v>415</v>
      </c>
      <c r="C150" s="118"/>
      <c r="D150" s="118"/>
      <c r="E150" s="118"/>
    </row>
    <row r="151" spans="1:5" ht="12.75" customHeight="1" thickBot="1">
      <c r="A151" s="249" t="s">
        <v>374</v>
      </c>
      <c r="B151" s="5" t="s">
        <v>377</v>
      </c>
      <c r="C151" s="119"/>
      <c r="D151" s="119"/>
      <c r="E151" s="119"/>
    </row>
    <row r="152" spans="1:5" ht="12.75" customHeight="1" thickBot="1">
      <c r="A152" s="279" t="s">
        <v>14</v>
      </c>
      <c r="B152" s="66" t="s">
        <v>378</v>
      </c>
      <c r="C152" s="134"/>
      <c r="D152" s="134"/>
      <c r="E152" s="134"/>
    </row>
    <row r="153" spans="1:5" ht="12" customHeight="1" thickBot="1">
      <c r="A153" s="279" t="s">
        <v>15</v>
      </c>
      <c r="B153" s="66" t="s">
        <v>379</v>
      </c>
      <c r="C153" s="134"/>
      <c r="D153" s="134"/>
      <c r="E153" s="134"/>
    </row>
    <row r="154" spans="1:5" ht="15" customHeight="1" thickBot="1">
      <c r="A154" s="26" t="s">
        <v>16</v>
      </c>
      <c r="B154" s="66" t="s">
        <v>381</v>
      </c>
      <c r="C154" s="232">
        <f>+C129+C133+C140+C146+C152+C153</f>
        <v>4052052</v>
      </c>
      <c r="D154" s="232">
        <f>+D129+D133+D140+D146+D152+D153</f>
        <v>4052052</v>
      </c>
      <c r="E154" s="232">
        <f>+E129+E133+E140+E146+E152+E153</f>
        <v>4052052</v>
      </c>
    </row>
    <row r="155" spans="1:5" ht="13.5" thickBot="1">
      <c r="A155" s="251" t="s">
        <v>17</v>
      </c>
      <c r="B155" s="199" t="s">
        <v>380</v>
      </c>
      <c r="C155" s="232">
        <f>+C128+C154</f>
        <v>369385172</v>
      </c>
      <c r="D155" s="232">
        <f>+D128+D154</f>
        <v>381925265</v>
      </c>
      <c r="E155" s="232">
        <f>+E128+E154</f>
        <v>290442983</v>
      </c>
    </row>
    <row r="156" spans="1:5" ht="15" customHeight="1" thickBot="1">
      <c r="A156" s="202"/>
      <c r="B156" s="203"/>
      <c r="C156" s="204"/>
      <c r="D156" s="204"/>
      <c r="E156" s="204"/>
    </row>
    <row r="157" spans="1:5" ht="14.25" customHeight="1" thickBot="1">
      <c r="A157" s="115" t="s">
        <v>416</v>
      </c>
      <c r="B157" s="116"/>
      <c r="C157" s="64">
        <v>7</v>
      </c>
      <c r="D157" s="64">
        <v>7</v>
      </c>
      <c r="E157" s="64">
        <v>7</v>
      </c>
    </row>
    <row r="158" spans="1:5" ht="13.5" thickBot="1">
      <c r="A158" s="115" t="s">
        <v>142</v>
      </c>
      <c r="B158" s="116"/>
      <c r="C158" s="64">
        <v>0</v>
      </c>
      <c r="D158" s="64">
        <v>0</v>
      </c>
      <c r="E158" s="6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headerFooter alignWithMargins="0">
    <oddHeader>&amp;L6.1.1. melléklet a ..../2018.(.)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E61"/>
  <sheetViews>
    <sheetView zoomScale="130" zoomScaleNormal="130" workbookViewId="0" topLeftCell="A16">
      <selection activeCell="B36" sqref="B36"/>
    </sheetView>
  </sheetViews>
  <sheetFormatPr defaultColWidth="9.00390625" defaultRowHeight="12.75"/>
  <cols>
    <col min="1" max="1" width="13.875" style="113" customWidth="1"/>
    <col min="2" max="2" width="79.125" style="114" customWidth="1"/>
    <col min="3" max="5" width="25.00390625" style="114" customWidth="1"/>
    <col min="6" max="16384" width="9.375" style="114" customWidth="1"/>
  </cols>
  <sheetData>
    <row r="1" spans="1:5" s="93" customFormat="1" ht="21" customHeight="1" thickBot="1">
      <c r="A1" s="92"/>
      <c r="B1" s="94"/>
      <c r="C1" s="284"/>
      <c r="D1" s="284"/>
      <c r="E1" s="284"/>
    </row>
    <row r="2" spans="1:5" s="258" customFormat="1" ht="25.5" customHeight="1">
      <c r="A2" s="212" t="s">
        <v>140</v>
      </c>
      <c r="B2" s="182" t="s">
        <v>455</v>
      </c>
      <c r="C2" s="196" t="s">
        <v>46</v>
      </c>
      <c r="D2" s="196" t="s">
        <v>46</v>
      </c>
      <c r="E2" s="196" t="s">
        <v>46</v>
      </c>
    </row>
    <row r="3" spans="1:5" s="258" customFormat="1" ht="24.75" thickBot="1">
      <c r="A3" s="252" t="s">
        <v>139</v>
      </c>
      <c r="B3" s="183" t="s">
        <v>310</v>
      </c>
      <c r="C3" s="197"/>
      <c r="D3" s="197"/>
      <c r="E3" s="197"/>
    </row>
    <row r="4" spans="1:5" s="259" customFormat="1" ht="15.75" customHeight="1" thickBot="1">
      <c r="A4" s="96"/>
      <c r="B4" s="96"/>
      <c r="C4" s="97"/>
      <c r="D4" s="97"/>
      <c r="E4" s="97"/>
    </row>
    <row r="5" spans="1:5" ht="24.75" thickBot="1">
      <c r="A5" s="213" t="s">
        <v>141</v>
      </c>
      <c r="B5" s="98" t="s">
        <v>440</v>
      </c>
      <c r="C5" s="99" t="s">
        <v>42</v>
      </c>
      <c r="D5" s="99" t="s">
        <v>494</v>
      </c>
      <c r="E5" s="99" t="s">
        <v>513</v>
      </c>
    </row>
    <row r="6" spans="1:5" s="260" customFormat="1" ht="12.75" customHeight="1" thickBot="1">
      <c r="A6" s="80"/>
      <c r="B6" s="81" t="s">
        <v>395</v>
      </c>
      <c r="C6" s="82" t="s">
        <v>396</v>
      </c>
      <c r="D6" s="82" t="s">
        <v>397</v>
      </c>
      <c r="E6" s="82" t="s">
        <v>399</v>
      </c>
    </row>
    <row r="7" spans="1:5" s="260" customFormat="1" ht="15.75" customHeight="1" thickBot="1">
      <c r="A7" s="100"/>
      <c r="B7" s="101" t="s">
        <v>43</v>
      </c>
      <c r="C7" s="102"/>
      <c r="D7" s="102"/>
      <c r="E7" s="102"/>
    </row>
    <row r="8" spans="1:5" s="198" customFormat="1" ht="12" customHeight="1" thickBot="1">
      <c r="A8" s="80" t="s">
        <v>7</v>
      </c>
      <c r="B8" s="103" t="s">
        <v>417</v>
      </c>
      <c r="C8" s="145">
        <f>SUM(C9:C19)</f>
        <v>0</v>
      </c>
      <c r="D8" s="145">
        <f>SUM(D9:D19)</f>
        <v>0</v>
      </c>
      <c r="E8" s="145">
        <f>SUM(E9:E19)</f>
        <v>0</v>
      </c>
    </row>
    <row r="9" spans="1:5" s="198" customFormat="1" ht="12" customHeight="1">
      <c r="A9" s="253" t="s">
        <v>67</v>
      </c>
      <c r="B9" s="8" t="s">
        <v>188</v>
      </c>
      <c r="C9" s="187"/>
      <c r="D9" s="187"/>
      <c r="E9" s="187"/>
    </row>
    <row r="10" spans="1:5" s="198" customFormat="1" ht="12" customHeight="1">
      <c r="A10" s="254" t="s">
        <v>68</v>
      </c>
      <c r="B10" s="6" t="s">
        <v>189</v>
      </c>
      <c r="C10" s="143"/>
      <c r="D10" s="143"/>
      <c r="E10" s="143"/>
    </row>
    <row r="11" spans="1:5" s="198" customFormat="1" ht="12" customHeight="1">
      <c r="A11" s="254" t="s">
        <v>69</v>
      </c>
      <c r="B11" s="6" t="s">
        <v>190</v>
      </c>
      <c r="C11" s="143"/>
      <c r="D11" s="143"/>
      <c r="E11" s="143"/>
    </row>
    <row r="12" spans="1:5" s="198" customFormat="1" ht="12" customHeight="1">
      <c r="A12" s="254" t="s">
        <v>70</v>
      </c>
      <c r="B12" s="6" t="s">
        <v>191</v>
      </c>
      <c r="C12" s="143"/>
      <c r="D12" s="143"/>
      <c r="E12" s="143"/>
    </row>
    <row r="13" spans="1:5" s="198" customFormat="1" ht="12" customHeight="1">
      <c r="A13" s="254" t="s">
        <v>102</v>
      </c>
      <c r="B13" s="6" t="s">
        <v>192</v>
      </c>
      <c r="C13" s="143"/>
      <c r="D13" s="143"/>
      <c r="E13" s="143"/>
    </row>
    <row r="14" spans="1:5" s="198" customFormat="1" ht="12" customHeight="1">
      <c r="A14" s="254" t="s">
        <v>71</v>
      </c>
      <c r="B14" s="6" t="s">
        <v>311</v>
      </c>
      <c r="C14" s="143"/>
      <c r="D14" s="143"/>
      <c r="E14" s="143"/>
    </row>
    <row r="15" spans="1:5" s="198" customFormat="1" ht="12" customHeight="1">
      <c r="A15" s="254" t="s">
        <v>72</v>
      </c>
      <c r="B15" s="5" t="s">
        <v>312</v>
      </c>
      <c r="C15" s="143"/>
      <c r="D15" s="143"/>
      <c r="E15" s="143"/>
    </row>
    <row r="16" spans="1:5" s="198" customFormat="1" ht="12" customHeight="1">
      <c r="A16" s="254" t="s">
        <v>79</v>
      </c>
      <c r="B16" s="6" t="s">
        <v>195</v>
      </c>
      <c r="C16" s="188"/>
      <c r="D16" s="188"/>
      <c r="E16" s="188"/>
    </row>
    <row r="17" spans="1:5" s="261" customFormat="1" ht="12" customHeight="1">
      <c r="A17" s="254" t="s">
        <v>80</v>
      </c>
      <c r="B17" s="6" t="s">
        <v>196</v>
      </c>
      <c r="C17" s="143"/>
      <c r="D17" s="143"/>
      <c r="E17" s="143"/>
    </row>
    <row r="18" spans="1:5" s="261" customFormat="1" ht="12" customHeight="1">
      <c r="A18" s="254" t="s">
        <v>81</v>
      </c>
      <c r="B18" s="6" t="s">
        <v>344</v>
      </c>
      <c r="C18" s="144"/>
      <c r="D18" s="144"/>
      <c r="E18" s="144"/>
    </row>
    <row r="19" spans="1:5" s="261" customFormat="1" ht="12" customHeight="1" thickBot="1">
      <c r="A19" s="254" t="s">
        <v>82</v>
      </c>
      <c r="B19" s="5" t="s">
        <v>197</v>
      </c>
      <c r="C19" s="144"/>
      <c r="D19" s="144"/>
      <c r="E19" s="144"/>
    </row>
    <row r="20" spans="1:5" s="198" customFormat="1" ht="12" customHeight="1" thickBot="1">
      <c r="A20" s="80" t="s">
        <v>8</v>
      </c>
      <c r="B20" s="103" t="s">
        <v>313</v>
      </c>
      <c r="C20" s="145">
        <f>SUM(C21:C23)</f>
        <v>0</v>
      </c>
      <c r="D20" s="145">
        <f>SUM(D21:D23)</f>
        <v>0</v>
      </c>
      <c r="E20" s="145">
        <f>SUM(E21:E23)</f>
        <v>0</v>
      </c>
    </row>
    <row r="21" spans="1:5" s="261" customFormat="1" ht="12" customHeight="1">
      <c r="A21" s="254" t="s">
        <v>73</v>
      </c>
      <c r="B21" s="7" t="s">
        <v>170</v>
      </c>
      <c r="C21" s="143"/>
      <c r="D21" s="143"/>
      <c r="E21" s="143"/>
    </row>
    <row r="22" spans="1:5" s="261" customFormat="1" ht="12" customHeight="1">
      <c r="A22" s="254" t="s">
        <v>74</v>
      </c>
      <c r="B22" s="6" t="s">
        <v>314</v>
      </c>
      <c r="C22" s="143"/>
      <c r="D22" s="143"/>
      <c r="E22" s="143"/>
    </row>
    <row r="23" spans="1:5" s="261" customFormat="1" ht="12" customHeight="1">
      <c r="A23" s="254" t="s">
        <v>75</v>
      </c>
      <c r="B23" s="6" t="s">
        <v>315</v>
      </c>
      <c r="C23" s="143"/>
      <c r="D23" s="143"/>
      <c r="E23" s="143"/>
    </row>
    <row r="24" spans="1:5" s="261" customFormat="1" ht="12" customHeight="1" thickBot="1">
      <c r="A24" s="254" t="s">
        <v>76</v>
      </c>
      <c r="B24" s="6" t="s">
        <v>418</v>
      </c>
      <c r="C24" s="143"/>
      <c r="D24" s="143"/>
      <c r="E24" s="143"/>
    </row>
    <row r="25" spans="1:5" s="261" customFormat="1" ht="12" customHeight="1" thickBot="1">
      <c r="A25" s="83" t="s">
        <v>9</v>
      </c>
      <c r="B25" s="66" t="s">
        <v>117</v>
      </c>
      <c r="C25" s="172"/>
      <c r="D25" s="172"/>
      <c r="E25" s="172"/>
    </row>
    <row r="26" spans="1:5" s="261" customFormat="1" ht="12" customHeight="1" thickBot="1">
      <c r="A26" s="83" t="s">
        <v>10</v>
      </c>
      <c r="B26" s="66" t="s">
        <v>419</v>
      </c>
      <c r="C26" s="145">
        <f>+C27+C28+C29</f>
        <v>0</v>
      </c>
      <c r="D26" s="145">
        <f>+D27+D28+D29</f>
        <v>0</v>
      </c>
      <c r="E26" s="145">
        <f>+E27+E28+E29</f>
        <v>0</v>
      </c>
    </row>
    <row r="27" spans="1:5" s="261" customFormat="1" ht="12" customHeight="1">
      <c r="A27" s="255" t="s">
        <v>179</v>
      </c>
      <c r="B27" s="256" t="s">
        <v>175</v>
      </c>
      <c r="C27" s="50"/>
      <c r="D27" s="50"/>
      <c r="E27" s="50"/>
    </row>
    <row r="28" spans="1:5" s="261" customFormat="1" ht="12" customHeight="1">
      <c r="A28" s="255" t="s">
        <v>180</v>
      </c>
      <c r="B28" s="256" t="s">
        <v>314</v>
      </c>
      <c r="C28" s="143"/>
      <c r="D28" s="143"/>
      <c r="E28" s="143"/>
    </row>
    <row r="29" spans="1:5" s="261" customFormat="1" ht="12" customHeight="1">
      <c r="A29" s="255" t="s">
        <v>181</v>
      </c>
      <c r="B29" s="257" t="s">
        <v>317</v>
      </c>
      <c r="C29" s="143"/>
      <c r="D29" s="143"/>
      <c r="E29" s="143"/>
    </row>
    <row r="30" spans="1:5" s="261" customFormat="1" ht="12" customHeight="1" thickBot="1">
      <c r="A30" s="254" t="s">
        <v>182</v>
      </c>
      <c r="B30" s="71" t="s">
        <v>420</v>
      </c>
      <c r="C30" s="53"/>
      <c r="D30" s="53"/>
      <c r="E30" s="53"/>
    </row>
    <row r="31" spans="1:5" s="261" customFormat="1" ht="12" customHeight="1" thickBot="1">
      <c r="A31" s="83" t="s">
        <v>11</v>
      </c>
      <c r="B31" s="66" t="s">
        <v>318</v>
      </c>
      <c r="C31" s="145">
        <f>+C32+C33+C34</f>
        <v>0</v>
      </c>
      <c r="D31" s="145">
        <f>+D32+D33+D34</f>
        <v>0</v>
      </c>
      <c r="E31" s="145">
        <f>+E32+E33+E34</f>
        <v>0</v>
      </c>
    </row>
    <row r="32" spans="1:5" s="261" customFormat="1" ht="12" customHeight="1">
      <c r="A32" s="255" t="s">
        <v>60</v>
      </c>
      <c r="B32" s="256" t="s">
        <v>202</v>
      </c>
      <c r="C32" s="50"/>
      <c r="D32" s="50"/>
      <c r="E32" s="50"/>
    </row>
    <row r="33" spans="1:5" s="261" customFormat="1" ht="12" customHeight="1">
      <c r="A33" s="255" t="s">
        <v>61</v>
      </c>
      <c r="B33" s="257" t="s">
        <v>203</v>
      </c>
      <c r="C33" s="146"/>
      <c r="D33" s="146"/>
      <c r="E33" s="146"/>
    </row>
    <row r="34" spans="1:5" s="261" customFormat="1" ht="12" customHeight="1" thickBot="1">
      <c r="A34" s="254" t="s">
        <v>62</v>
      </c>
      <c r="B34" s="71" t="s">
        <v>204</v>
      </c>
      <c r="C34" s="53"/>
      <c r="D34" s="53"/>
      <c r="E34" s="53"/>
    </row>
    <row r="35" spans="1:5" s="198" customFormat="1" ht="12" customHeight="1" thickBot="1">
      <c r="A35" s="83" t="s">
        <v>12</v>
      </c>
      <c r="B35" s="66" t="s">
        <v>287</v>
      </c>
      <c r="C35" s="172"/>
      <c r="D35" s="172"/>
      <c r="E35" s="172"/>
    </row>
    <row r="36" spans="1:5" s="198" customFormat="1" ht="12" customHeight="1" thickBot="1">
      <c r="A36" s="83" t="s">
        <v>13</v>
      </c>
      <c r="B36" s="66" t="s">
        <v>319</v>
      </c>
      <c r="C36" s="189"/>
      <c r="D36" s="189"/>
      <c r="E36" s="189"/>
    </row>
    <row r="37" spans="1:5" s="198" customFormat="1" ht="12" customHeight="1" thickBot="1">
      <c r="A37" s="80" t="s">
        <v>14</v>
      </c>
      <c r="B37" s="66" t="s">
        <v>320</v>
      </c>
      <c r="C37" s="190">
        <f>+C8+C20+C25+C26+C31+C35+C36</f>
        <v>0</v>
      </c>
      <c r="D37" s="190">
        <f>+D8+D20+D25+D26+D31+D35+D36</f>
        <v>0</v>
      </c>
      <c r="E37" s="190">
        <f>+E8+E20+E25+E26+E31+E35+E36</f>
        <v>0</v>
      </c>
    </row>
    <row r="38" spans="1:5" s="198" customFormat="1" ht="12" customHeight="1" thickBot="1">
      <c r="A38" s="104" t="s">
        <v>15</v>
      </c>
      <c r="B38" s="66" t="s">
        <v>321</v>
      </c>
      <c r="C38" s="190">
        <f>+C39+C40+C41</f>
        <v>3328683</v>
      </c>
      <c r="D38" s="190">
        <f>+D39+D40+D41</f>
        <v>3328683</v>
      </c>
      <c r="E38" s="190">
        <f>+E39+E40+E41</f>
        <v>3328683</v>
      </c>
    </row>
    <row r="39" spans="1:5" s="198" customFormat="1" ht="12" customHeight="1">
      <c r="A39" s="255" t="s">
        <v>322</v>
      </c>
      <c r="B39" s="256" t="s">
        <v>153</v>
      </c>
      <c r="C39" s="50">
        <v>3328683</v>
      </c>
      <c r="D39" s="50">
        <v>3328683</v>
      </c>
      <c r="E39" s="50">
        <v>3328683</v>
      </c>
    </row>
    <row r="40" spans="1:5" s="198" customFormat="1" ht="12" customHeight="1">
      <c r="A40" s="255" t="s">
        <v>323</v>
      </c>
      <c r="B40" s="257" t="s">
        <v>2</v>
      </c>
      <c r="C40" s="146"/>
      <c r="D40" s="146"/>
      <c r="E40" s="146"/>
    </row>
    <row r="41" spans="1:5" s="261" customFormat="1" ht="12" customHeight="1" thickBot="1">
      <c r="A41" s="254" t="s">
        <v>324</v>
      </c>
      <c r="B41" s="71" t="s">
        <v>325</v>
      </c>
      <c r="C41" s="53"/>
      <c r="D41" s="53"/>
      <c r="E41" s="53"/>
    </row>
    <row r="42" spans="1:5" s="261" customFormat="1" ht="15" customHeight="1" thickBot="1">
      <c r="A42" s="104" t="s">
        <v>16</v>
      </c>
      <c r="B42" s="105" t="s">
        <v>326</v>
      </c>
      <c r="C42" s="193">
        <f>+C37+C38</f>
        <v>3328683</v>
      </c>
      <c r="D42" s="193">
        <f>+D37+D38</f>
        <v>3328683</v>
      </c>
      <c r="E42" s="193">
        <f>+E37+E38</f>
        <v>3328683</v>
      </c>
    </row>
    <row r="43" spans="1:5" s="261" customFormat="1" ht="15" customHeight="1">
      <c r="A43" s="106"/>
      <c r="B43" s="107"/>
      <c r="C43" s="191"/>
      <c r="D43" s="191"/>
      <c r="E43" s="191"/>
    </row>
    <row r="44" spans="1:5" ht="13.5" thickBot="1">
      <c r="A44" s="108"/>
      <c r="B44" s="109"/>
      <c r="C44" s="192"/>
      <c r="D44" s="192"/>
      <c r="E44" s="192"/>
    </row>
    <row r="45" spans="1:5" s="260" customFormat="1" ht="16.5" customHeight="1" thickBot="1">
      <c r="A45" s="110"/>
      <c r="B45" s="111" t="s">
        <v>44</v>
      </c>
      <c r="C45" s="193"/>
      <c r="D45" s="193"/>
      <c r="E45" s="193"/>
    </row>
    <row r="46" spans="1:5" s="262" customFormat="1" ht="12" customHeight="1" thickBot="1">
      <c r="A46" s="83" t="s">
        <v>7</v>
      </c>
      <c r="B46" s="66" t="s">
        <v>327</v>
      </c>
      <c r="C46" s="145">
        <f>SUM(C47:C51)</f>
        <v>48289391</v>
      </c>
      <c r="D46" s="145">
        <f>SUM(D47:D51)</f>
        <v>48289391</v>
      </c>
      <c r="E46" s="145">
        <f>SUM(E47:E51)</f>
        <v>48157601</v>
      </c>
    </row>
    <row r="47" spans="1:5" ht="12" customHeight="1">
      <c r="A47" s="254" t="s">
        <v>67</v>
      </c>
      <c r="B47" s="7" t="s">
        <v>37</v>
      </c>
      <c r="C47" s="50">
        <v>37095428</v>
      </c>
      <c r="D47" s="50">
        <v>37095428</v>
      </c>
      <c r="E47" s="50">
        <v>36963638</v>
      </c>
    </row>
    <row r="48" spans="1:5" ht="12" customHeight="1">
      <c r="A48" s="254" t="s">
        <v>68</v>
      </c>
      <c r="B48" s="6" t="s">
        <v>126</v>
      </c>
      <c r="C48" s="52">
        <v>7259917</v>
      </c>
      <c r="D48" s="52">
        <v>7259917</v>
      </c>
      <c r="E48" s="52">
        <v>7259917</v>
      </c>
    </row>
    <row r="49" spans="1:5" ht="12" customHeight="1">
      <c r="A49" s="254" t="s">
        <v>69</v>
      </c>
      <c r="B49" s="6" t="s">
        <v>95</v>
      </c>
      <c r="C49" s="52">
        <v>3934046</v>
      </c>
      <c r="D49" s="52">
        <v>3934046</v>
      </c>
      <c r="E49" s="52">
        <v>3934046</v>
      </c>
    </row>
    <row r="50" spans="1:5" ht="12" customHeight="1">
      <c r="A50" s="254" t="s">
        <v>70</v>
      </c>
      <c r="B50" s="6" t="s">
        <v>127</v>
      </c>
      <c r="C50" s="52"/>
      <c r="D50" s="52"/>
      <c r="E50" s="52"/>
    </row>
    <row r="51" spans="1:5" ht="12" customHeight="1" thickBot="1">
      <c r="A51" s="254" t="s">
        <v>102</v>
      </c>
      <c r="B51" s="6" t="s">
        <v>128</v>
      </c>
      <c r="C51" s="52"/>
      <c r="D51" s="52"/>
      <c r="E51" s="52"/>
    </row>
    <row r="52" spans="1:5" ht="12" customHeight="1" thickBot="1">
      <c r="A52" s="83" t="s">
        <v>8</v>
      </c>
      <c r="B52" s="66" t="s">
        <v>328</v>
      </c>
      <c r="C52" s="145">
        <f>SUM(C53:C55)</f>
        <v>2179200</v>
      </c>
      <c r="D52" s="145">
        <f>SUM(D53:D55)</f>
        <v>2179200</v>
      </c>
      <c r="E52" s="145">
        <f>SUM(E53:E55)</f>
        <v>2310990</v>
      </c>
    </row>
    <row r="53" spans="1:5" s="262" customFormat="1" ht="12" customHeight="1">
      <c r="A53" s="254" t="s">
        <v>73</v>
      </c>
      <c r="B53" s="7" t="s">
        <v>146</v>
      </c>
      <c r="C53" s="50">
        <v>904000</v>
      </c>
      <c r="D53" s="50">
        <v>904000</v>
      </c>
      <c r="E53" s="50">
        <v>932590</v>
      </c>
    </row>
    <row r="54" spans="1:5" ht="12" customHeight="1">
      <c r="A54" s="254" t="s">
        <v>74</v>
      </c>
      <c r="B54" s="6" t="s">
        <v>130</v>
      </c>
      <c r="C54" s="52">
        <v>1275200</v>
      </c>
      <c r="D54" s="52">
        <v>1275200</v>
      </c>
      <c r="E54" s="52">
        <v>1378400</v>
      </c>
    </row>
    <row r="55" spans="1:5" ht="12" customHeight="1">
      <c r="A55" s="254" t="s">
        <v>75</v>
      </c>
      <c r="B55" s="6" t="s">
        <v>45</v>
      </c>
      <c r="C55" s="52"/>
      <c r="D55" s="52"/>
      <c r="E55" s="52"/>
    </row>
    <row r="56" spans="1:5" ht="12" customHeight="1" thickBot="1">
      <c r="A56" s="254" t="s">
        <v>76</v>
      </c>
      <c r="B56" s="6" t="s">
        <v>421</v>
      </c>
      <c r="C56" s="52"/>
      <c r="D56" s="52"/>
      <c r="E56" s="52"/>
    </row>
    <row r="57" spans="1:5" ht="12" customHeight="1" thickBot="1">
      <c r="A57" s="83" t="s">
        <v>9</v>
      </c>
      <c r="B57" s="66" t="s">
        <v>4</v>
      </c>
      <c r="C57" s="172"/>
      <c r="D57" s="172"/>
      <c r="E57" s="172"/>
    </row>
    <row r="58" spans="1:5" ht="15" customHeight="1" thickBot="1">
      <c r="A58" s="83" t="s">
        <v>10</v>
      </c>
      <c r="B58" s="112" t="s">
        <v>425</v>
      </c>
      <c r="C58" s="194">
        <f>+C46+C52+C57</f>
        <v>50468591</v>
      </c>
      <c r="D58" s="194">
        <f>+D46+D52+D57</f>
        <v>50468591</v>
      </c>
      <c r="E58" s="194">
        <f>+E46+E52+E57</f>
        <v>50468591</v>
      </c>
    </row>
    <row r="59" spans="3:5" ht="13.5" thickBot="1">
      <c r="C59" s="195"/>
      <c r="D59" s="195"/>
      <c r="E59" s="195"/>
    </row>
    <row r="60" spans="1:5" ht="15" customHeight="1" thickBot="1">
      <c r="A60" s="115" t="s">
        <v>416</v>
      </c>
      <c r="B60" s="116"/>
      <c r="C60" s="64">
        <v>11</v>
      </c>
      <c r="D60" s="64">
        <v>11</v>
      </c>
      <c r="E60" s="64">
        <v>9</v>
      </c>
    </row>
    <row r="61" spans="1:5" ht="14.25" customHeight="1" thickBot="1">
      <c r="A61" s="115" t="s">
        <v>142</v>
      </c>
      <c r="B61" s="116"/>
      <c r="C61" s="64">
        <v>0</v>
      </c>
      <c r="D61" s="64">
        <v>0</v>
      </c>
      <c r="E61" s="6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&amp;L7.1. melléklet a ...../2018.(.)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1">
    <tabColor rgb="FF92D050"/>
  </sheetPr>
  <dimension ref="A1:E61"/>
  <sheetViews>
    <sheetView view="pageBreakPreview" zoomScale="60" zoomScaleNormal="130" workbookViewId="0" topLeftCell="A7">
      <selection activeCell="C44" sqref="C44"/>
    </sheetView>
  </sheetViews>
  <sheetFormatPr defaultColWidth="9.00390625" defaultRowHeight="12.75"/>
  <cols>
    <col min="1" max="1" width="13.875" style="113" customWidth="1"/>
    <col min="2" max="2" width="79.125" style="114" customWidth="1"/>
    <col min="3" max="5" width="25.00390625" style="114" customWidth="1"/>
    <col min="6" max="16384" width="9.375" style="114" customWidth="1"/>
  </cols>
  <sheetData>
    <row r="1" spans="1:5" s="93" customFormat="1" ht="21" customHeight="1" thickBot="1">
      <c r="A1" s="92"/>
      <c r="B1" s="94"/>
      <c r="C1" s="284"/>
      <c r="D1" s="284"/>
      <c r="E1" s="284"/>
    </row>
    <row r="2" spans="1:5" s="258" customFormat="1" ht="25.5" customHeight="1">
      <c r="A2" s="212" t="s">
        <v>140</v>
      </c>
      <c r="B2" s="182" t="s">
        <v>457</v>
      </c>
      <c r="C2" s="196" t="s">
        <v>46</v>
      </c>
      <c r="D2" s="196" t="s">
        <v>46</v>
      </c>
      <c r="E2" s="196" t="s">
        <v>46</v>
      </c>
    </row>
    <row r="3" spans="1:5" s="258" customFormat="1" ht="24.75" thickBot="1">
      <c r="A3" s="252" t="s">
        <v>139</v>
      </c>
      <c r="B3" s="183" t="s">
        <v>329</v>
      </c>
      <c r="C3" s="197" t="s">
        <v>41</v>
      </c>
      <c r="D3" s="197" t="s">
        <v>41</v>
      </c>
      <c r="E3" s="197" t="s">
        <v>41</v>
      </c>
    </row>
    <row r="4" spans="1:5" s="259" customFormat="1" ht="15.75" customHeight="1" thickBot="1">
      <c r="A4" s="96"/>
      <c r="B4" s="96"/>
      <c r="C4" s="97">
        <f>'7.1. sz. mell'!C4</f>
        <v>0</v>
      </c>
      <c r="D4" s="97">
        <f>'7.1. sz. mell'!D4</f>
        <v>0</v>
      </c>
      <c r="E4" s="97">
        <f>'7.1. sz. mell'!E4</f>
        <v>0</v>
      </c>
    </row>
    <row r="5" spans="1:5" ht="24.75" thickBot="1">
      <c r="A5" s="213" t="s">
        <v>141</v>
      </c>
      <c r="B5" s="98" t="s">
        <v>440</v>
      </c>
      <c r="C5" s="99" t="s">
        <v>42</v>
      </c>
      <c r="D5" s="99" t="s">
        <v>494</v>
      </c>
      <c r="E5" s="99" t="s">
        <v>513</v>
      </c>
    </row>
    <row r="6" spans="1:5" s="260" customFormat="1" ht="12.75" customHeight="1" thickBot="1">
      <c r="A6" s="80"/>
      <c r="B6" s="81" t="s">
        <v>395</v>
      </c>
      <c r="C6" s="82" t="s">
        <v>396</v>
      </c>
      <c r="D6" s="82" t="s">
        <v>397</v>
      </c>
      <c r="E6" s="82" t="s">
        <v>399</v>
      </c>
    </row>
    <row r="7" spans="1:5" s="260" customFormat="1" ht="15.75" customHeight="1" thickBot="1">
      <c r="A7" s="100"/>
      <c r="B7" s="101" t="s">
        <v>43</v>
      </c>
      <c r="C7" s="102"/>
      <c r="D7" s="102"/>
      <c r="E7" s="102"/>
    </row>
    <row r="8" spans="1:5" s="198" customFormat="1" ht="12" customHeight="1" thickBot="1">
      <c r="A8" s="80" t="s">
        <v>7</v>
      </c>
      <c r="B8" s="103" t="s">
        <v>417</v>
      </c>
      <c r="C8" s="145">
        <f>SUM(C9:C19)</f>
        <v>0</v>
      </c>
      <c r="D8" s="145">
        <f>SUM(D9:D19)</f>
        <v>0</v>
      </c>
      <c r="E8" s="145">
        <f>SUM(E9:E19)</f>
        <v>0</v>
      </c>
    </row>
    <row r="9" spans="1:5" s="198" customFormat="1" ht="12" customHeight="1">
      <c r="A9" s="253" t="s">
        <v>67</v>
      </c>
      <c r="B9" s="8" t="s">
        <v>188</v>
      </c>
      <c r="C9" s="187"/>
      <c r="D9" s="187"/>
      <c r="E9" s="187"/>
    </row>
    <row r="10" spans="1:5" s="198" customFormat="1" ht="12" customHeight="1">
      <c r="A10" s="254" t="s">
        <v>68</v>
      </c>
      <c r="B10" s="6" t="s">
        <v>189</v>
      </c>
      <c r="C10" s="143"/>
      <c r="D10" s="143"/>
      <c r="E10" s="143"/>
    </row>
    <row r="11" spans="1:5" s="198" customFormat="1" ht="12" customHeight="1">
      <c r="A11" s="254" t="s">
        <v>69</v>
      </c>
      <c r="B11" s="6" t="s">
        <v>190</v>
      </c>
      <c r="C11" s="143"/>
      <c r="D11" s="143"/>
      <c r="E11" s="143"/>
    </row>
    <row r="12" spans="1:5" s="198" customFormat="1" ht="12" customHeight="1">
      <c r="A12" s="254" t="s">
        <v>70</v>
      </c>
      <c r="B12" s="6" t="s">
        <v>191</v>
      </c>
      <c r="C12" s="143"/>
      <c r="D12" s="143"/>
      <c r="E12" s="143"/>
    </row>
    <row r="13" spans="1:5" s="198" customFormat="1" ht="12" customHeight="1">
      <c r="A13" s="254" t="s">
        <v>102</v>
      </c>
      <c r="B13" s="6" t="s">
        <v>192</v>
      </c>
      <c r="C13" s="143"/>
      <c r="D13" s="143"/>
      <c r="E13" s="143"/>
    </row>
    <row r="14" spans="1:5" s="198" customFormat="1" ht="12" customHeight="1">
      <c r="A14" s="254" t="s">
        <v>71</v>
      </c>
      <c r="B14" s="6" t="s">
        <v>311</v>
      </c>
      <c r="C14" s="143"/>
      <c r="D14" s="143"/>
      <c r="E14" s="143"/>
    </row>
    <row r="15" spans="1:5" s="198" customFormat="1" ht="12" customHeight="1">
      <c r="A15" s="254" t="s">
        <v>72</v>
      </c>
      <c r="B15" s="5" t="s">
        <v>312</v>
      </c>
      <c r="C15" s="143"/>
      <c r="D15" s="143"/>
      <c r="E15" s="143"/>
    </row>
    <row r="16" spans="1:5" s="198" customFormat="1" ht="12" customHeight="1">
      <c r="A16" s="254" t="s">
        <v>79</v>
      </c>
      <c r="B16" s="6" t="s">
        <v>195</v>
      </c>
      <c r="C16" s="188"/>
      <c r="D16" s="188"/>
      <c r="E16" s="188"/>
    </row>
    <row r="17" spans="1:5" s="261" customFormat="1" ht="12" customHeight="1">
      <c r="A17" s="254" t="s">
        <v>80</v>
      </c>
      <c r="B17" s="6" t="s">
        <v>196</v>
      </c>
      <c r="C17" s="143"/>
      <c r="D17" s="143"/>
      <c r="E17" s="143"/>
    </row>
    <row r="18" spans="1:5" s="261" customFormat="1" ht="12" customHeight="1">
      <c r="A18" s="254" t="s">
        <v>81</v>
      </c>
      <c r="B18" s="6" t="s">
        <v>344</v>
      </c>
      <c r="C18" s="144"/>
      <c r="D18" s="144"/>
      <c r="E18" s="144"/>
    </row>
    <row r="19" spans="1:5" s="261" customFormat="1" ht="12" customHeight="1" thickBot="1">
      <c r="A19" s="254" t="s">
        <v>82</v>
      </c>
      <c r="B19" s="5" t="s">
        <v>197</v>
      </c>
      <c r="C19" s="144"/>
      <c r="D19" s="144"/>
      <c r="E19" s="144"/>
    </row>
    <row r="20" spans="1:5" s="198" customFormat="1" ht="12" customHeight="1" thickBot="1">
      <c r="A20" s="80" t="s">
        <v>8</v>
      </c>
      <c r="B20" s="103" t="s">
        <v>313</v>
      </c>
      <c r="C20" s="145">
        <f>SUM(C21:C23)</f>
        <v>0</v>
      </c>
      <c r="D20" s="145">
        <f>SUM(D21:D23)</f>
        <v>0</v>
      </c>
      <c r="E20" s="145">
        <f>SUM(E21:E23)</f>
        <v>0</v>
      </c>
    </row>
    <row r="21" spans="1:5" s="261" customFormat="1" ht="12" customHeight="1">
      <c r="A21" s="254" t="s">
        <v>73</v>
      </c>
      <c r="B21" s="7" t="s">
        <v>170</v>
      </c>
      <c r="C21" s="143"/>
      <c r="D21" s="143"/>
      <c r="E21" s="143"/>
    </row>
    <row r="22" spans="1:5" s="261" customFormat="1" ht="12" customHeight="1">
      <c r="A22" s="254" t="s">
        <v>74</v>
      </c>
      <c r="B22" s="6" t="s">
        <v>314</v>
      </c>
      <c r="C22" s="143"/>
      <c r="D22" s="143"/>
      <c r="E22" s="143"/>
    </row>
    <row r="23" spans="1:5" s="261" customFormat="1" ht="12" customHeight="1">
      <c r="A23" s="254" t="s">
        <v>75</v>
      </c>
      <c r="B23" s="6" t="s">
        <v>315</v>
      </c>
      <c r="C23" s="143"/>
      <c r="D23" s="143"/>
      <c r="E23" s="143"/>
    </row>
    <row r="24" spans="1:5" s="261" customFormat="1" ht="12" customHeight="1" thickBot="1">
      <c r="A24" s="254" t="s">
        <v>76</v>
      </c>
      <c r="B24" s="6" t="s">
        <v>418</v>
      </c>
      <c r="C24" s="143"/>
      <c r="D24" s="143"/>
      <c r="E24" s="143"/>
    </row>
    <row r="25" spans="1:5" s="261" customFormat="1" ht="12" customHeight="1" thickBot="1">
      <c r="A25" s="83" t="s">
        <v>9</v>
      </c>
      <c r="B25" s="66" t="s">
        <v>117</v>
      </c>
      <c r="C25" s="172"/>
      <c r="D25" s="172"/>
      <c r="E25" s="172"/>
    </row>
    <row r="26" spans="1:5" s="261" customFormat="1" ht="12" customHeight="1" thickBot="1">
      <c r="A26" s="83" t="s">
        <v>10</v>
      </c>
      <c r="B26" s="66" t="s">
        <v>419</v>
      </c>
      <c r="C26" s="145">
        <f>+C27+C28+C29</f>
        <v>0</v>
      </c>
      <c r="D26" s="145">
        <f>+D27+D28+D29</f>
        <v>0</v>
      </c>
      <c r="E26" s="145">
        <f>+E27+E28+E29</f>
        <v>0</v>
      </c>
    </row>
    <row r="27" spans="1:5" s="261" customFormat="1" ht="12" customHeight="1">
      <c r="A27" s="255" t="s">
        <v>179</v>
      </c>
      <c r="B27" s="256" t="s">
        <v>175</v>
      </c>
      <c r="C27" s="50"/>
      <c r="D27" s="50"/>
      <c r="E27" s="50"/>
    </row>
    <row r="28" spans="1:5" s="261" customFormat="1" ht="12" customHeight="1">
      <c r="A28" s="255" t="s">
        <v>180</v>
      </c>
      <c r="B28" s="256" t="s">
        <v>314</v>
      </c>
      <c r="C28" s="143"/>
      <c r="D28" s="143"/>
      <c r="E28" s="143"/>
    </row>
    <row r="29" spans="1:5" s="261" customFormat="1" ht="12" customHeight="1">
      <c r="A29" s="255" t="s">
        <v>181</v>
      </c>
      <c r="B29" s="257" t="s">
        <v>317</v>
      </c>
      <c r="C29" s="143"/>
      <c r="D29" s="143"/>
      <c r="E29" s="143"/>
    </row>
    <row r="30" spans="1:5" s="261" customFormat="1" ht="12" customHeight="1" thickBot="1">
      <c r="A30" s="254" t="s">
        <v>182</v>
      </c>
      <c r="B30" s="71" t="s">
        <v>420</v>
      </c>
      <c r="C30" s="53"/>
      <c r="D30" s="53"/>
      <c r="E30" s="53"/>
    </row>
    <row r="31" spans="1:5" s="261" customFormat="1" ht="12" customHeight="1" thickBot="1">
      <c r="A31" s="83" t="s">
        <v>11</v>
      </c>
      <c r="B31" s="66" t="s">
        <v>318</v>
      </c>
      <c r="C31" s="145">
        <f>+C32+C33+C34</f>
        <v>0</v>
      </c>
      <c r="D31" s="145">
        <f>+D32+D33+D34</f>
        <v>0</v>
      </c>
      <c r="E31" s="145">
        <f>+E32+E33+E34</f>
        <v>0</v>
      </c>
    </row>
    <row r="32" spans="1:5" s="261" customFormat="1" ht="12" customHeight="1">
      <c r="A32" s="255" t="s">
        <v>60</v>
      </c>
      <c r="B32" s="256" t="s">
        <v>202</v>
      </c>
      <c r="C32" s="50"/>
      <c r="D32" s="50"/>
      <c r="E32" s="50"/>
    </row>
    <row r="33" spans="1:5" s="261" customFormat="1" ht="12" customHeight="1">
      <c r="A33" s="255" t="s">
        <v>61</v>
      </c>
      <c r="B33" s="257" t="s">
        <v>203</v>
      </c>
      <c r="C33" s="146"/>
      <c r="D33" s="146"/>
      <c r="E33" s="146"/>
    </row>
    <row r="34" spans="1:5" s="261" customFormat="1" ht="12" customHeight="1" thickBot="1">
      <c r="A34" s="254" t="s">
        <v>62</v>
      </c>
      <c r="B34" s="71" t="s">
        <v>204</v>
      </c>
      <c r="C34" s="53"/>
      <c r="D34" s="53"/>
      <c r="E34" s="53"/>
    </row>
    <row r="35" spans="1:5" s="198" customFormat="1" ht="12" customHeight="1" thickBot="1">
      <c r="A35" s="83" t="s">
        <v>12</v>
      </c>
      <c r="B35" s="66" t="s">
        <v>287</v>
      </c>
      <c r="C35" s="172"/>
      <c r="D35" s="172"/>
      <c r="E35" s="172"/>
    </row>
    <row r="36" spans="1:5" s="198" customFormat="1" ht="12" customHeight="1" thickBot="1">
      <c r="A36" s="83" t="s">
        <v>13</v>
      </c>
      <c r="B36" s="66" t="s">
        <v>319</v>
      </c>
      <c r="C36" s="189"/>
      <c r="D36" s="189"/>
      <c r="E36" s="189"/>
    </row>
    <row r="37" spans="1:5" s="198" customFormat="1" ht="12" customHeight="1" thickBot="1">
      <c r="A37" s="80" t="s">
        <v>14</v>
      </c>
      <c r="B37" s="66" t="s">
        <v>320</v>
      </c>
      <c r="C37" s="190">
        <f>+C8+C20+C25+C26+C31+C35+C36</f>
        <v>0</v>
      </c>
      <c r="D37" s="190">
        <f>+D8+D20+D25+D26+D31+D35+D36</f>
        <v>0</v>
      </c>
      <c r="E37" s="190">
        <f>+E8+E20+E25+E26+E31+E35+E36</f>
        <v>0</v>
      </c>
    </row>
    <row r="38" spans="1:5" s="198" customFormat="1" ht="12" customHeight="1" thickBot="1">
      <c r="A38" s="104" t="s">
        <v>15</v>
      </c>
      <c r="B38" s="66" t="s">
        <v>321</v>
      </c>
      <c r="C38" s="190">
        <f>+C39+C40+C41</f>
        <v>3328683</v>
      </c>
      <c r="D38" s="190">
        <f>+D39+D40+D41</f>
        <v>3328683</v>
      </c>
      <c r="E38" s="190">
        <f>+E39+E40+E41</f>
        <v>3328683</v>
      </c>
    </row>
    <row r="39" spans="1:5" s="198" customFormat="1" ht="12" customHeight="1">
      <c r="A39" s="255" t="s">
        <v>322</v>
      </c>
      <c r="B39" s="256" t="s">
        <v>153</v>
      </c>
      <c r="C39" s="50">
        <v>3328683</v>
      </c>
      <c r="D39" s="50">
        <v>3328683</v>
      </c>
      <c r="E39" s="50">
        <v>3328683</v>
      </c>
    </row>
    <row r="40" spans="1:5" s="198" customFormat="1" ht="12" customHeight="1">
      <c r="A40" s="255" t="s">
        <v>323</v>
      </c>
      <c r="B40" s="257" t="s">
        <v>2</v>
      </c>
      <c r="C40" s="146"/>
      <c r="D40" s="146"/>
      <c r="E40" s="146"/>
    </row>
    <row r="41" spans="1:5" s="261" customFormat="1" ht="12" customHeight="1" thickBot="1">
      <c r="A41" s="254" t="s">
        <v>324</v>
      </c>
      <c r="B41" s="71" t="s">
        <v>325</v>
      </c>
      <c r="C41" s="53"/>
      <c r="D41" s="53"/>
      <c r="E41" s="53"/>
    </row>
    <row r="42" spans="1:5" s="261" customFormat="1" ht="15" customHeight="1" thickBot="1">
      <c r="A42" s="104" t="s">
        <v>16</v>
      </c>
      <c r="B42" s="105" t="s">
        <v>326</v>
      </c>
      <c r="C42" s="193">
        <f>+C37+C38</f>
        <v>3328683</v>
      </c>
      <c r="D42" s="193">
        <f>+D37+D38</f>
        <v>3328683</v>
      </c>
      <c r="E42" s="193">
        <f>+E37+E38</f>
        <v>3328683</v>
      </c>
    </row>
    <row r="43" spans="1:5" s="261" customFormat="1" ht="15" customHeight="1">
      <c r="A43" s="106"/>
      <c r="B43" s="107"/>
      <c r="C43" s="191"/>
      <c r="D43" s="191"/>
      <c r="E43" s="191"/>
    </row>
    <row r="44" spans="1:5" ht="13.5" thickBot="1">
      <c r="A44" s="108"/>
      <c r="B44" s="109"/>
      <c r="C44" s="192"/>
      <c r="D44" s="192"/>
      <c r="E44" s="192"/>
    </row>
    <row r="45" spans="1:5" s="260" customFormat="1" ht="16.5" customHeight="1" thickBot="1">
      <c r="A45" s="110"/>
      <c r="B45" s="111" t="s">
        <v>44</v>
      </c>
      <c r="C45" s="193"/>
      <c r="D45" s="193"/>
      <c r="E45" s="193"/>
    </row>
    <row r="46" spans="1:5" s="262" customFormat="1" ht="12" customHeight="1" thickBot="1">
      <c r="A46" s="83" t="s">
        <v>7</v>
      </c>
      <c r="B46" s="66" t="s">
        <v>327</v>
      </c>
      <c r="C46" s="145">
        <f>SUM(C47:C51)</f>
        <v>48289391</v>
      </c>
      <c r="D46" s="145">
        <f>SUM(D47:D51)</f>
        <v>48289391</v>
      </c>
      <c r="E46" s="145">
        <f>SUM(E47:E51)</f>
        <v>48147601</v>
      </c>
    </row>
    <row r="47" spans="1:5" ht="12" customHeight="1">
      <c r="A47" s="254" t="s">
        <v>67</v>
      </c>
      <c r="B47" s="7" t="s">
        <v>37</v>
      </c>
      <c r="C47" s="50">
        <v>37095428</v>
      </c>
      <c r="D47" s="50">
        <v>37095428</v>
      </c>
      <c r="E47" s="50">
        <v>36953638</v>
      </c>
    </row>
    <row r="48" spans="1:5" ht="12" customHeight="1">
      <c r="A48" s="254" t="s">
        <v>68</v>
      </c>
      <c r="B48" s="6" t="s">
        <v>126</v>
      </c>
      <c r="C48" s="52">
        <v>7259917</v>
      </c>
      <c r="D48" s="52">
        <v>7259917</v>
      </c>
      <c r="E48" s="52">
        <v>7259917</v>
      </c>
    </row>
    <row r="49" spans="1:5" ht="12" customHeight="1">
      <c r="A49" s="254" t="s">
        <v>69</v>
      </c>
      <c r="B49" s="6" t="s">
        <v>95</v>
      </c>
      <c r="C49" s="52">
        <v>3934046</v>
      </c>
      <c r="D49" s="52">
        <v>3934046</v>
      </c>
      <c r="E49" s="52">
        <v>3934046</v>
      </c>
    </row>
    <row r="50" spans="1:5" ht="12" customHeight="1">
      <c r="A50" s="254" t="s">
        <v>70</v>
      </c>
      <c r="B50" s="6" t="s">
        <v>127</v>
      </c>
      <c r="C50" s="52"/>
      <c r="D50" s="52"/>
      <c r="E50" s="52"/>
    </row>
    <row r="51" spans="1:5" ht="12" customHeight="1" thickBot="1">
      <c r="A51" s="254" t="s">
        <v>102</v>
      </c>
      <c r="B51" s="6" t="s">
        <v>128</v>
      </c>
      <c r="C51" s="52"/>
      <c r="D51" s="52"/>
      <c r="E51" s="52"/>
    </row>
    <row r="52" spans="1:5" ht="12" customHeight="1" thickBot="1">
      <c r="A52" s="83" t="s">
        <v>8</v>
      </c>
      <c r="B52" s="66" t="s">
        <v>328</v>
      </c>
      <c r="C52" s="145">
        <f>SUM(C53:C55)</f>
        <v>2179200</v>
      </c>
      <c r="D52" s="145">
        <f>SUM(D53:D55)</f>
        <v>2179200</v>
      </c>
      <c r="E52" s="145">
        <f>SUM(E53:E55)</f>
        <v>2310990</v>
      </c>
    </row>
    <row r="53" spans="1:5" s="262" customFormat="1" ht="12" customHeight="1">
      <c r="A53" s="254" t="s">
        <v>73</v>
      </c>
      <c r="B53" s="7" t="s">
        <v>146</v>
      </c>
      <c r="C53" s="50">
        <v>904000</v>
      </c>
      <c r="D53" s="50">
        <v>904000</v>
      </c>
      <c r="E53" s="50">
        <v>932590</v>
      </c>
    </row>
    <row r="54" spans="1:5" ht="12" customHeight="1">
      <c r="A54" s="254" t="s">
        <v>74</v>
      </c>
      <c r="B54" s="6" t="s">
        <v>130</v>
      </c>
      <c r="C54" s="52">
        <v>1275200</v>
      </c>
      <c r="D54" s="52">
        <v>1275200</v>
      </c>
      <c r="E54" s="52">
        <v>1378400</v>
      </c>
    </row>
    <row r="55" spans="1:5" ht="12" customHeight="1">
      <c r="A55" s="254" t="s">
        <v>75</v>
      </c>
      <c r="B55" s="6" t="s">
        <v>45</v>
      </c>
      <c r="C55" s="52"/>
      <c r="D55" s="52"/>
      <c r="E55" s="52"/>
    </row>
    <row r="56" spans="1:5" ht="12" customHeight="1" thickBot="1">
      <c r="A56" s="254" t="s">
        <v>76</v>
      </c>
      <c r="B56" s="6" t="s">
        <v>421</v>
      </c>
      <c r="C56" s="52"/>
      <c r="D56" s="52"/>
      <c r="E56" s="52"/>
    </row>
    <row r="57" spans="1:5" ht="15" customHeight="1" thickBot="1">
      <c r="A57" s="83" t="s">
        <v>9</v>
      </c>
      <c r="B57" s="66" t="s">
        <v>4</v>
      </c>
      <c r="C57" s="172"/>
      <c r="D57" s="172"/>
      <c r="E57" s="172"/>
    </row>
    <row r="58" spans="1:5" ht="13.5" thickBot="1">
      <c r="A58" s="83" t="s">
        <v>10</v>
      </c>
      <c r="B58" s="112" t="s">
        <v>425</v>
      </c>
      <c r="C58" s="194">
        <f>+C46+C52+C57</f>
        <v>50468591</v>
      </c>
      <c r="D58" s="194">
        <f>+D46+D52+D57</f>
        <v>50468591</v>
      </c>
      <c r="E58" s="194">
        <f>+E46+E52+E57</f>
        <v>50458591</v>
      </c>
    </row>
    <row r="59" spans="3:5" ht="15" customHeight="1" thickBot="1">
      <c r="C59" s="195"/>
      <c r="D59" s="195"/>
      <c r="E59" s="195"/>
    </row>
    <row r="60" spans="1:5" ht="14.25" customHeight="1" thickBot="1">
      <c r="A60" s="115" t="s">
        <v>416</v>
      </c>
      <c r="B60" s="116"/>
      <c r="C60" s="64">
        <v>11</v>
      </c>
      <c r="D60" s="64">
        <v>11</v>
      </c>
      <c r="E60" s="64">
        <v>9</v>
      </c>
    </row>
    <row r="61" spans="1:5" ht="13.5" thickBot="1">
      <c r="A61" s="115" t="s">
        <v>142</v>
      </c>
      <c r="B61" s="116"/>
      <c r="C61" s="64">
        <v>0</v>
      </c>
      <c r="D61" s="64">
        <v>0</v>
      </c>
      <c r="E61" s="6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Header>&amp;L7.1.1. melléklet a ..../2018.(.)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E60"/>
  <sheetViews>
    <sheetView view="pageBreakPreview" zoomScale="60" zoomScaleNormal="145" workbookViewId="0" topLeftCell="A13">
      <selection activeCell="C44" sqref="C44"/>
    </sheetView>
  </sheetViews>
  <sheetFormatPr defaultColWidth="9.00390625" defaultRowHeight="12.75"/>
  <cols>
    <col min="1" max="1" width="13.875" style="113" customWidth="1"/>
    <col min="2" max="2" width="79.125" style="114" customWidth="1"/>
    <col min="3" max="5" width="25.00390625" style="114" customWidth="1"/>
    <col min="6" max="16384" width="9.375" style="114" customWidth="1"/>
  </cols>
  <sheetData>
    <row r="1" spans="1:5" s="93" customFormat="1" ht="21" customHeight="1" thickBot="1">
      <c r="A1" s="92"/>
      <c r="B1" s="94"/>
      <c r="C1" s="284"/>
      <c r="D1" s="284"/>
      <c r="E1" s="284"/>
    </row>
    <row r="2" spans="1:5" s="258" customFormat="1" ht="25.5" customHeight="1">
      <c r="A2" s="212" t="s">
        <v>140</v>
      </c>
      <c r="B2" s="182" t="s">
        <v>456</v>
      </c>
      <c r="C2" s="196" t="s">
        <v>47</v>
      </c>
      <c r="D2" s="196" t="s">
        <v>47</v>
      </c>
      <c r="E2" s="196" t="s">
        <v>47</v>
      </c>
    </row>
    <row r="3" spans="1:5" s="258" customFormat="1" ht="24.75" thickBot="1">
      <c r="A3" s="252" t="s">
        <v>139</v>
      </c>
      <c r="B3" s="183" t="s">
        <v>310</v>
      </c>
      <c r="C3" s="197"/>
      <c r="D3" s="197"/>
      <c r="E3" s="197"/>
    </row>
    <row r="4" spans="1:5" s="259" customFormat="1" ht="15.75" customHeight="1" thickBot="1">
      <c r="A4" s="96"/>
      <c r="B4" s="96"/>
      <c r="C4" s="97"/>
      <c r="D4" s="97"/>
      <c r="E4" s="97"/>
    </row>
    <row r="5" spans="1:5" ht="24.75" thickBot="1">
      <c r="A5" s="213" t="s">
        <v>141</v>
      </c>
      <c r="B5" s="98" t="s">
        <v>440</v>
      </c>
      <c r="C5" s="99" t="s">
        <v>42</v>
      </c>
      <c r="D5" s="99" t="s">
        <v>494</v>
      </c>
      <c r="E5" s="99" t="s">
        <v>513</v>
      </c>
    </row>
    <row r="6" spans="1:5" s="260" customFormat="1" ht="12.75" customHeight="1" thickBot="1">
      <c r="A6" s="80"/>
      <c r="B6" s="81" t="s">
        <v>395</v>
      </c>
      <c r="C6" s="82" t="s">
        <v>396</v>
      </c>
      <c r="D6" s="82" t="s">
        <v>397</v>
      </c>
      <c r="E6" s="82" t="s">
        <v>399</v>
      </c>
    </row>
    <row r="7" spans="1:5" s="260" customFormat="1" ht="15.75" customHeight="1" thickBot="1">
      <c r="A7" s="100"/>
      <c r="B7" s="101" t="s">
        <v>43</v>
      </c>
      <c r="C7" s="102"/>
      <c r="D7" s="102"/>
      <c r="E7" s="102"/>
    </row>
    <row r="8" spans="1:5" s="198" customFormat="1" ht="12" customHeight="1" thickBot="1">
      <c r="A8" s="80" t="s">
        <v>7</v>
      </c>
      <c r="B8" s="103" t="s">
        <v>417</v>
      </c>
      <c r="C8" s="145">
        <f>SUM(C9:C19)</f>
        <v>47093237</v>
      </c>
      <c r="D8" s="145">
        <f>SUM(D9:D19)</f>
        <v>47093237</v>
      </c>
      <c r="E8" s="145">
        <f>SUM(E9:E19)</f>
        <v>47093237</v>
      </c>
    </row>
    <row r="9" spans="1:5" s="198" customFormat="1" ht="12" customHeight="1">
      <c r="A9" s="253" t="s">
        <v>67</v>
      </c>
      <c r="B9" s="8" t="s">
        <v>188</v>
      </c>
      <c r="C9" s="187"/>
      <c r="D9" s="187"/>
      <c r="E9" s="187"/>
    </row>
    <row r="10" spans="1:5" s="198" customFormat="1" ht="12" customHeight="1">
      <c r="A10" s="254" t="s">
        <v>68</v>
      </c>
      <c r="B10" s="6" t="s">
        <v>189</v>
      </c>
      <c r="C10" s="143">
        <v>17178166</v>
      </c>
      <c r="D10" s="143">
        <v>17178166</v>
      </c>
      <c r="E10" s="143">
        <v>17178166</v>
      </c>
    </row>
    <row r="11" spans="1:5" s="198" customFormat="1" ht="12" customHeight="1">
      <c r="A11" s="254" t="s">
        <v>69</v>
      </c>
      <c r="B11" s="6" t="s">
        <v>190</v>
      </c>
      <c r="C11" s="143">
        <v>7100000</v>
      </c>
      <c r="D11" s="143">
        <v>7100000</v>
      </c>
      <c r="E11" s="143">
        <v>7100000</v>
      </c>
    </row>
    <row r="12" spans="1:5" s="198" customFormat="1" ht="12" customHeight="1">
      <c r="A12" s="254" t="s">
        <v>70</v>
      </c>
      <c r="B12" s="6" t="s">
        <v>191</v>
      </c>
      <c r="C12" s="143">
        <v>3717200</v>
      </c>
      <c r="D12" s="143">
        <v>3717200</v>
      </c>
      <c r="E12" s="143">
        <v>3717200</v>
      </c>
    </row>
    <row r="13" spans="1:5" s="198" customFormat="1" ht="12" customHeight="1">
      <c r="A13" s="254" t="s">
        <v>102</v>
      </c>
      <c r="B13" s="6" t="s">
        <v>192</v>
      </c>
      <c r="C13" s="143">
        <v>11732830</v>
      </c>
      <c r="D13" s="143">
        <v>11732830</v>
      </c>
      <c r="E13" s="143">
        <v>11732830</v>
      </c>
    </row>
    <row r="14" spans="1:5" s="198" customFormat="1" ht="12" customHeight="1">
      <c r="A14" s="254" t="s">
        <v>71</v>
      </c>
      <c r="B14" s="6" t="s">
        <v>311</v>
      </c>
      <c r="C14" s="143">
        <v>7365041</v>
      </c>
      <c r="D14" s="143">
        <v>7365041</v>
      </c>
      <c r="E14" s="143">
        <v>7365041</v>
      </c>
    </row>
    <row r="15" spans="1:5" s="198" customFormat="1" ht="12" customHeight="1">
      <c r="A15" s="254" t="s">
        <v>72</v>
      </c>
      <c r="B15" s="5" t="s">
        <v>312</v>
      </c>
      <c r="C15" s="143"/>
      <c r="D15" s="143"/>
      <c r="E15" s="143"/>
    </row>
    <row r="16" spans="1:5" s="198" customFormat="1" ht="12" customHeight="1">
      <c r="A16" s="254" t="s">
        <v>79</v>
      </c>
      <c r="B16" s="6" t="s">
        <v>195</v>
      </c>
      <c r="C16" s="188"/>
      <c r="D16" s="188"/>
      <c r="E16" s="188"/>
    </row>
    <row r="17" spans="1:5" s="261" customFormat="1" ht="12" customHeight="1">
      <c r="A17" s="254" t="s">
        <v>80</v>
      </c>
      <c r="B17" s="6" t="s">
        <v>196</v>
      </c>
      <c r="C17" s="143"/>
      <c r="D17" s="143"/>
      <c r="E17" s="143"/>
    </row>
    <row r="18" spans="1:5" s="261" customFormat="1" ht="12" customHeight="1">
      <c r="A18" s="254" t="s">
        <v>81</v>
      </c>
      <c r="B18" s="6" t="s">
        <v>344</v>
      </c>
      <c r="C18" s="144"/>
      <c r="D18" s="144"/>
      <c r="E18" s="144"/>
    </row>
    <row r="19" spans="1:5" s="261" customFormat="1" ht="12" customHeight="1" thickBot="1">
      <c r="A19" s="254" t="s">
        <v>82</v>
      </c>
      <c r="B19" s="5" t="s">
        <v>197</v>
      </c>
      <c r="C19" s="144"/>
      <c r="D19" s="144"/>
      <c r="E19" s="144"/>
    </row>
    <row r="20" spans="1:5" s="198" customFormat="1" ht="12" customHeight="1" thickBot="1">
      <c r="A20" s="80" t="s">
        <v>8</v>
      </c>
      <c r="B20" s="103" t="s">
        <v>313</v>
      </c>
      <c r="C20" s="145">
        <f>SUM(C21:C23)</f>
        <v>3519000</v>
      </c>
      <c r="D20" s="145">
        <f>SUM(D21:D23)</f>
        <v>3519000</v>
      </c>
      <c r="E20" s="145">
        <f>SUM(E21:E23)</f>
        <v>3519000</v>
      </c>
    </row>
    <row r="21" spans="1:5" s="261" customFormat="1" ht="12" customHeight="1">
      <c r="A21" s="254" t="s">
        <v>73</v>
      </c>
      <c r="B21" s="7" t="s">
        <v>170</v>
      </c>
      <c r="C21" s="143"/>
      <c r="D21" s="143"/>
      <c r="E21" s="143"/>
    </row>
    <row r="22" spans="1:5" s="261" customFormat="1" ht="12" customHeight="1">
      <c r="A22" s="254" t="s">
        <v>74</v>
      </c>
      <c r="B22" s="6" t="s">
        <v>314</v>
      </c>
      <c r="C22" s="143"/>
      <c r="D22" s="143"/>
      <c r="E22" s="143"/>
    </row>
    <row r="23" spans="1:5" s="261" customFormat="1" ht="12" customHeight="1">
      <c r="A23" s="254" t="s">
        <v>75</v>
      </c>
      <c r="B23" s="6" t="s">
        <v>315</v>
      </c>
      <c r="C23" s="143">
        <v>3519000</v>
      </c>
      <c r="D23" s="143">
        <v>3519000</v>
      </c>
      <c r="E23" s="143">
        <v>3519000</v>
      </c>
    </row>
    <row r="24" spans="1:5" s="261" customFormat="1" ht="12" customHeight="1" thickBot="1">
      <c r="A24" s="254" t="s">
        <v>76</v>
      </c>
      <c r="B24" s="6" t="s">
        <v>422</v>
      </c>
      <c r="C24" s="143"/>
      <c r="D24" s="143"/>
      <c r="E24" s="143"/>
    </row>
    <row r="25" spans="1:5" s="261" customFormat="1" ht="12" customHeight="1" thickBot="1">
      <c r="A25" s="83" t="s">
        <v>9</v>
      </c>
      <c r="B25" s="66" t="s">
        <v>117</v>
      </c>
      <c r="C25" s="172"/>
      <c r="D25" s="172"/>
      <c r="E25" s="172"/>
    </row>
    <row r="26" spans="1:5" s="261" customFormat="1" ht="12" customHeight="1" thickBot="1">
      <c r="A26" s="83" t="s">
        <v>10</v>
      </c>
      <c r="B26" s="66" t="s">
        <v>316</v>
      </c>
      <c r="C26" s="145">
        <f>+C27+C28</f>
        <v>0</v>
      </c>
      <c r="D26" s="145">
        <f>+D27+D28</f>
        <v>0</v>
      </c>
      <c r="E26" s="145">
        <f>+E27+E28</f>
        <v>0</v>
      </c>
    </row>
    <row r="27" spans="1:5" s="261" customFormat="1" ht="12" customHeight="1">
      <c r="A27" s="255" t="s">
        <v>179</v>
      </c>
      <c r="B27" s="256" t="s">
        <v>314</v>
      </c>
      <c r="C27" s="50"/>
      <c r="D27" s="50"/>
      <c r="E27" s="50"/>
    </row>
    <row r="28" spans="1:5" s="261" customFormat="1" ht="12" customHeight="1">
      <c r="A28" s="255" t="s">
        <v>180</v>
      </c>
      <c r="B28" s="257" t="s">
        <v>317</v>
      </c>
      <c r="C28" s="146"/>
      <c r="D28" s="146"/>
      <c r="E28" s="146"/>
    </row>
    <row r="29" spans="1:5" s="261" customFormat="1" ht="12" customHeight="1" thickBot="1">
      <c r="A29" s="254" t="s">
        <v>181</v>
      </c>
      <c r="B29" s="71" t="s">
        <v>423</v>
      </c>
      <c r="C29" s="53"/>
      <c r="D29" s="53"/>
      <c r="E29" s="53"/>
    </row>
    <row r="30" spans="1:5" s="261" customFormat="1" ht="12" customHeight="1" thickBot="1">
      <c r="A30" s="83" t="s">
        <v>11</v>
      </c>
      <c r="B30" s="66" t="s">
        <v>318</v>
      </c>
      <c r="C30" s="145">
        <f>+C31+C32+C33</f>
        <v>0</v>
      </c>
      <c r="D30" s="145">
        <f>+D31+D32+D33</f>
        <v>0</v>
      </c>
      <c r="E30" s="145">
        <f>+E31+E32+E33</f>
        <v>0</v>
      </c>
    </row>
    <row r="31" spans="1:5" s="261" customFormat="1" ht="12" customHeight="1">
      <c r="A31" s="255" t="s">
        <v>60</v>
      </c>
      <c r="B31" s="256" t="s">
        <v>202</v>
      </c>
      <c r="C31" s="50"/>
      <c r="D31" s="50"/>
      <c r="E31" s="50"/>
    </row>
    <row r="32" spans="1:5" s="261" customFormat="1" ht="12" customHeight="1">
      <c r="A32" s="255" t="s">
        <v>61</v>
      </c>
      <c r="B32" s="257" t="s">
        <v>203</v>
      </c>
      <c r="C32" s="146"/>
      <c r="D32" s="146"/>
      <c r="E32" s="146"/>
    </row>
    <row r="33" spans="1:5" s="261" customFormat="1" ht="12" customHeight="1" thickBot="1">
      <c r="A33" s="254" t="s">
        <v>62</v>
      </c>
      <c r="B33" s="71" t="s">
        <v>204</v>
      </c>
      <c r="C33" s="53"/>
      <c r="D33" s="53"/>
      <c r="E33" s="53"/>
    </row>
    <row r="34" spans="1:5" s="198" customFormat="1" ht="12" customHeight="1" thickBot="1">
      <c r="A34" s="83" t="s">
        <v>12</v>
      </c>
      <c r="B34" s="66" t="s">
        <v>287</v>
      </c>
      <c r="C34" s="172"/>
      <c r="D34" s="172"/>
      <c r="E34" s="172"/>
    </row>
    <row r="35" spans="1:5" s="198" customFormat="1" ht="12" customHeight="1" thickBot="1">
      <c r="A35" s="83" t="s">
        <v>13</v>
      </c>
      <c r="B35" s="66" t="s">
        <v>319</v>
      </c>
      <c r="C35" s="189"/>
      <c r="D35" s="189"/>
      <c r="E35" s="189"/>
    </row>
    <row r="36" spans="1:5" s="198" customFormat="1" ht="12" customHeight="1" thickBot="1">
      <c r="A36" s="80" t="s">
        <v>14</v>
      </c>
      <c r="B36" s="66" t="s">
        <v>424</v>
      </c>
      <c r="C36" s="190">
        <f>+C8+C20+C25+C26+C30+C34+C35</f>
        <v>50612237</v>
      </c>
      <c r="D36" s="190">
        <f>+D8+D20+D25+D26+D30+D34+D35</f>
        <v>50612237</v>
      </c>
      <c r="E36" s="190">
        <f>+E8+E20+E25+E26+E30+E34+E35</f>
        <v>50612237</v>
      </c>
    </row>
    <row r="37" spans="1:5" s="198" customFormat="1" ht="12" customHeight="1" thickBot="1">
      <c r="A37" s="104" t="s">
        <v>15</v>
      </c>
      <c r="B37" s="66" t="s">
        <v>321</v>
      </c>
      <c r="C37" s="190">
        <f>+C38+C39+C40</f>
        <v>8562848</v>
      </c>
      <c r="D37" s="190">
        <f>+D38+D39+D40</f>
        <v>8562848</v>
      </c>
      <c r="E37" s="190">
        <f>+E38+E39+E40</f>
        <v>8562848</v>
      </c>
    </row>
    <row r="38" spans="1:5" s="198" customFormat="1" ht="12" customHeight="1">
      <c r="A38" s="255" t="s">
        <v>322</v>
      </c>
      <c r="B38" s="256" t="s">
        <v>153</v>
      </c>
      <c r="C38" s="50">
        <v>8562848</v>
      </c>
      <c r="D38" s="50">
        <v>8562848</v>
      </c>
      <c r="E38" s="50">
        <v>8562848</v>
      </c>
    </row>
    <row r="39" spans="1:5" s="198" customFormat="1" ht="12" customHeight="1">
      <c r="A39" s="255" t="s">
        <v>323</v>
      </c>
      <c r="B39" s="257" t="s">
        <v>2</v>
      </c>
      <c r="C39" s="146"/>
      <c r="D39" s="146"/>
      <c r="E39" s="146"/>
    </row>
    <row r="40" spans="1:5" s="261" customFormat="1" ht="12" customHeight="1" thickBot="1">
      <c r="A40" s="254" t="s">
        <v>324</v>
      </c>
      <c r="B40" s="71" t="s">
        <v>325</v>
      </c>
      <c r="C40" s="53"/>
      <c r="D40" s="53"/>
      <c r="E40" s="53"/>
    </row>
    <row r="41" spans="1:5" s="261" customFormat="1" ht="15" customHeight="1" thickBot="1">
      <c r="A41" s="104" t="s">
        <v>16</v>
      </c>
      <c r="B41" s="105" t="s">
        <v>326</v>
      </c>
      <c r="C41" s="193">
        <f>+C36+C37</f>
        <v>59175085</v>
      </c>
      <c r="D41" s="193">
        <f>+D36+D37</f>
        <v>59175085</v>
      </c>
      <c r="E41" s="193">
        <f>+E36+E37</f>
        <v>59175085</v>
      </c>
    </row>
    <row r="42" spans="1:5" s="261" customFormat="1" ht="15" customHeight="1">
      <c r="A42" s="106"/>
      <c r="B42" s="107"/>
      <c r="C42" s="191"/>
      <c r="D42" s="191"/>
      <c r="E42" s="191"/>
    </row>
    <row r="43" spans="1:5" ht="13.5" thickBot="1">
      <c r="A43" s="108"/>
      <c r="B43" s="109"/>
      <c r="C43" s="192"/>
      <c r="D43" s="192"/>
      <c r="E43" s="192"/>
    </row>
    <row r="44" spans="1:5" s="260" customFormat="1" ht="16.5" customHeight="1" thickBot="1">
      <c r="A44" s="110"/>
      <c r="B44" s="111" t="s">
        <v>44</v>
      </c>
      <c r="C44" s="193"/>
      <c r="D44" s="193"/>
      <c r="E44" s="193"/>
    </row>
    <row r="45" spans="1:5" s="262" customFormat="1" ht="12" customHeight="1" thickBot="1">
      <c r="A45" s="83" t="s">
        <v>7</v>
      </c>
      <c r="B45" s="66" t="s">
        <v>327</v>
      </c>
      <c r="C45" s="145">
        <f>SUM(C46:C50)</f>
        <v>270096818</v>
      </c>
      <c r="D45" s="145">
        <f>SUM(D46:D50)</f>
        <v>271847859</v>
      </c>
      <c r="E45" s="145">
        <f>SUM(E46:E50)</f>
        <v>274192213</v>
      </c>
    </row>
    <row r="46" spans="1:5" ht="12" customHeight="1">
      <c r="A46" s="254" t="s">
        <v>67</v>
      </c>
      <c r="B46" s="7" t="s">
        <v>37</v>
      </c>
      <c r="C46" s="50">
        <v>96904484</v>
      </c>
      <c r="D46" s="50">
        <v>97577317</v>
      </c>
      <c r="E46" s="50">
        <v>98396267</v>
      </c>
    </row>
    <row r="47" spans="1:5" ht="12" customHeight="1">
      <c r="A47" s="254" t="s">
        <v>68</v>
      </c>
      <c r="B47" s="6" t="s">
        <v>126</v>
      </c>
      <c r="C47" s="52">
        <v>20056768</v>
      </c>
      <c r="D47" s="52">
        <v>20189263</v>
      </c>
      <c r="E47" s="52">
        <v>20465009</v>
      </c>
    </row>
    <row r="48" spans="1:5" ht="12" customHeight="1">
      <c r="A48" s="254" t="s">
        <v>69</v>
      </c>
      <c r="B48" s="6" t="s">
        <v>95</v>
      </c>
      <c r="C48" s="52">
        <v>148515566</v>
      </c>
      <c r="D48" s="52">
        <v>149361279</v>
      </c>
      <c r="E48" s="52">
        <v>150560937</v>
      </c>
    </row>
    <row r="49" spans="1:5" ht="12" customHeight="1">
      <c r="A49" s="254" t="s">
        <v>70</v>
      </c>
      <c r="B49" s="6" t="s">
        <v>127</v>
      </c>
      <c r="C49" s="52"/>
      <c r="D49" s="52"/>
      <c r="E49" s="52"/>
    </row>
    <row r="50" spans="1:5" ht="12" customHeight="1" thickBot="1">
      <c r="A50" s="254" t="s">
        <v>102</v>
      </c>
      <c r="B50" s="6" t="s">
        <v>128</v>
      </c>
      <c r="C50" s="52">
        <v>4620000</v>
      </c>
      <c r="D50" s="52">
        <v>4720000</v>
      </c>
      <c r="E50" s="52">
        <v>4770000</v>
      </c>
    </row>
    <row r="51" spans="1:5" ht="12" customHeight="1" thickBot="1">
      <c r="A51" s="83" t="s">
        <v>8</v>
      </c>
      <c r="B51" s="66" t="s">
        <v>328</v>
      </c>
      <c r="C51" s="145">
        <f>SUM(C52:C54)</f>
        <v>41002039</v>
      </c>
      <c r="D51" s="145">
        <f>SUM(D52:D54)</f>
        <v>43616768</v>
      </c>
      <c r="E51" s="145">
        <f>SUM(E52:E54)</f>
        <v>57305881</v>
      </c>
    </row>
    <row r="52" spans="1:5" s="262" customFormat="1" ht="12" customHeight="1">
      <c r="A52" s="254" t="s">
        <v>73</v>
      </c>
      <c r="B52" s="7" t="s">
        <v>146</v>
      </c>
      <c r="C52" s="50">
        <v>30532681</v>
      </c>
      <c r="D52" s="50">
        <v>31676638</v>
      </c>
      <c r="E52" s="50">
        <v>34678701</v>
      </c>
    </row>
    <row r="53" spans="1:5" ht="12" customHeight="1">
      <c r="A53" s="254" t="s">
        <v>74</v>
      </c>
      <c r="B53" s="6" t="s">
        <v>130</v>
      </c>
      <c r="C53" s="52">
        <v>7969358</v>
      </c>
      <c r="D53" s="52">
        <v>9440130</v>
      </c>
      <c r="E53" s="52">
        <v>20127180</v>
      </c>
    </row>
    <row r="54" spans="1:5" ht="12" customHeight="1">
      <c r="A54" s="254" t="s">
        <v>75</v>
      </c>
      <c r="B54" s="6" t="s">
        <v>45</v>
      </c>
      <c r="C54" s="52">
        <v>2500000</v>
      </c>
      <c r="D54" s="52">
        <v>2500000</v>
      </c>
      <c r="E54" s="52">
        <v>2500000</v>
      </c>
    </row>
    <row r="55" spans="1:5" ht="12" customHeight="1" thickBot="1">
      <c r="A55" s="254" t="s">
        <v>76</v>
      </c>
      <c r="B55" s="6" t="s">
        <v>421</v>
      </c>
      <c r="C55" s="52"/>
      <c r="D55" s="52"/>
      <c r="E55" s="52"/>
    </row>
    <row r="56" spans="1:5" ht="15" customHeight="1" thickBot="1">
      <c r="A56" s="83" t="s">
        <v>9</v>
      </c>
      <c r="B56" s="66" t="s">
        <v>4</v>
      </c>
      <c r="C56" s="172"/>
      <c r="D56" s="172"/>
      <c r="E56" s="172"/>
    </row>
    <row r="57" spans="1:5" ht="13.5" thickBot="1">
      <c r="A57" s="83" t="s">
        <v>10</v>
      </c>
      <c r="B57" s="112" t="s">
        <v>425</v>
      </c>
      <c r="C57" s="194">
        <f>+C45+C51+C56</f>
        <v>311098857</v>
      </c>
      <c r="D57" s="194">
        <f>+D45+D51+D56</f>
        <v>315464627</v>
      </c>
      <c r="E57" s="194">
        <f>+E45+E51+E56</f>
        <v>331498094</v>
      </c>
    </row>
    <row r="58" spans="3:5" ht="15" customHeight="1" thickBot="1">
      <c r="C58" s="195"/>
      <c r="D58" s="195"/>
      <c r="E58" s="195"/>
    </row>
    <row r="59" spans="1:5" ht="14.25" customHeight="1" thickBot="1">
      <c r="A59" s="115" t="s">
        <v>416</v>
      </c>
      <c r="B59" s="116"/>
      <c r="C59" s="64">
        <v>34</v>
      </c>
      <c r="D59" s="64">
        <v>34</v>
      </c>
      <c r="E59" s="64">
        <v>28</v>
      </c>
    </row>
    <row r="60" spans="1:5" ht="13.5" thickBot="1">
      <c r="A60" s="115" t="s">
        <v>142</v>
      </c>
      <c r="B60" s="116"/>
      <c r="C60" s="64">
        <v>5</v>
      </c>
      <c r="D60" s="64">
        <v>5</v>
      </c>
      <c r="E60" s="6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Header>&amp;L7.2. melléklet a .../2018.(.)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E60"/>
  <sheetViews>
    <sheetView view="pageBreakPreview" zoomScale="60" zoomScaleNormal="145" workbookViewId="0" topLeftCell="A19">
      <selection activeCell="I52" sqref="I52"/>
    </sheetView>
  </sheetViews>
  <sheetFormatPr defaultColWidth="9.00390625" defaultRowHeight="12.75"/>
  <cols>
    <col min="1" max="1" width="13.875" style="113" customWidth="1"/>
    <col min="2" max="2" width="79.125" style="114" customWidth="1"/>
    <col min="3" max="5" width="25.00390625" style="114" customWidth="1"/>
    <col min="6" max="16384" width="9.375" style="114" customWidth="1"/>
  </cols>
  <sheetData>
    <row r="1" spans="1:5" s="93" customFormat="1" ht="21" customHeight="1" thickBot="1">
      <c r="A1" s="92"/>
      <c r="B1" s="94"/>
      <c r="C1" s="284"/>
      <c r="D1" s="284"/>
      <c r="E1" s="284"/>
    </row>
    <row r="2" spans="1:5" s="258" customFormat="1" ht="25.5" customHeight="1">
      <c r="A2" s="212" t="s">
        <v>140</v>
      </c>
      <c r="B2" s="182" t="s">
        <v>456</v>
      </c>
      <c r="C2" s="196" t="s">
        <v>47</v>
      </c>
      <c r="D2" s="196" t="s">
        <v>47</v>
      </c>
      <c r="E2" s="196" t="s">
        <v>47</v>
      </c>
    </row>
    <row r="3" spans="1:5" s="258" customFormat="1" ht="24.75" thickBot="1">
      <c r="A3" s="252" t="s">
        <v>139</v>
      </c>
      <c r="B3" s="183" t="s">
        <v>329</v>
      </c>
      <c r="C3" s="197" t="s">
        <v>41</v>
      </c>
      <c r="D3" s="197" t="s">
        <v>41</v>
      </c>
      <c r="E3" s="197" t="s">
        <v>41</v>
      </c>
    </row>
    <row r="4" spans="1:5" s="259" customFormat="1" ht="15.75" customHeight="1" thickBot="1">
      <c r="A4" s="96"/>
      <c r="B4" s="96"/>
      <c r="C4" s="97">
        <f>'7.2. sz. mell'!C4</f>
        <v>0</v>
      </c>
      <c r="D4" s="97">
        <f>'7.2. sz. mell'!D4</f>
        <v>0</v>
      </c>
      <c r="E4" s="97">
        <f>'7.2. sz. mell'!E4</f>
        <v>0</v>
      </c>
    </row>
    <row r="5" spans="1:5" ht="24.75" thickBot="1">
      <c r="A5" s="213" t="s">
        <v>141</v>
      </c>
      <c r="B5" s="98" t="s">
        <v>440</v>
      </c>
      <c r="C5" s="99" t="s">
        <v>42</v>
      </c>
      <c r="D5" s="99" t="s">
        <v>494</v>
      </c>
      <c r="E5" s="99" t="s">
        <v>513</v>
      </c>
    </row>
    <row r="6" spans="1:5" s="260" customFormat="1" ht="12.75" customHeight="1" thickBot="1">
      <c r="A6" s="80"/>
      <c r="B6" s="81" t="s">
        <v>395</v>
      </c>
      <c r="C6" s="82" t="s">
        <v>396</v>
      </c>
      <c r="D6" s="82" t="s">
        <v>397</v>
      </c>
      <c r="E6" s="82" t="s">
        <v>399</v>
      </c>
    </row>
    <row r="7" spans="1:5" s="260" customFormat="1" ht="15.75" customHeight="1" thickBot="1">
      <c r="A7" s="100"/>
      <c r="B7" s="101" t="s">
        <v>43</v>
      </c>
      <c r="C7" s="102"/>
      <c r="D7" s="102"/>
      <c r="E7" s="102"/>
    </row>
    <row r="8" spans="1:5" s="198" customFormat="1" ht="12" customHeight="1" thickBot="1">
      <c r="A8" s="80" t="s">
        <v>7</v>
      </c>
      <c r="B8" s="103" t="s">
        <v>417</v>
      </c>
      <c r="C8" s="145">
        <f>SUM(C9:C19)</f>
        <v>33700960</v>
      </c>
      <c r="D8" s="145">
        <f>SUM(D9:D19)</f>
        <v>33700960</v>
      </c>
      <c r="E8" s="145">
        <f>SUM(E9:E19)</f>
        <v>33700960</v>
      </c>
    </row>
    <row r="9" spans="1:5" s="198" customFormat="1" ht="12" customHeight="1">
      <c r="A9" s="253" t="s">
        <v>67</v>
      </c>
      <c r="B9" s="8" t="s">
        <v>188</v>
      </c>
      <c r="C9" s="187"/>
      <c r="D9" s="187"/>
      <c r="E9" s="187"/>
    </row>
    <row r="10" spans="1:5" s="198" customFormat="1" ht="12" customHeight="1">
      <c r="A10" s="254" t="s">
        <v>68</v>
      </c>
      <c r="B10" s="6" t="s">
        <v>189</v>
      </c>
      <c r="C10" s="143">
        <v>10233066</v>
      </c>
      <c r="D10" s="143">
        <v>10233066</v>
      </c>
      <c r="E10" s="143">
        <v>10233066</v>
      </c>
    </row>
    <row r="11" spans="1:5" s="198" customFormat="1" ht="12" customHeight="1">
      <c r="A11" s="254" t="s">
        <v>69</v>
      </c>
      <c r="B11" s="6" t="s">
        <v>190</v>
      </c>
      <c r="C11" s="143">
        <v>3500000</v>
      </c>
      <c r="D11" s="143">
        <v>3500000</v>
      </c>
      <c r="E11" s="143">
        <v>3500000</v>
      </c>
    </row>
    <row r="12" spans="1:5" s="198" customFormat="1" ht="12" customHeight="1">
      <c r="A12" s="254" t="s">
        <v>70</v>
      </c>
      <c r="B12" s="6" t="s">
        <v>191</v>
      </c>
      <c r="C12" s="143">
        <v>3717200</v>
      </c>
      <c r="D12" s="143">
        <v>3717200</v>
      </c>
      <c r="E12" s="143">
        <v>3717200</v>
      </c>
    </row>
    <row r="13" spans="1:5" s="198" customFormat="1" ht="12" customHeight="1">
      <c r="A13" s="254" t="s">
        <v>102</v>
      </c>
      <c r="B13" s="6" t="s">
        <v>192</v>
      </c>
      <c r="C13" s="143">
        <v>11732830</v>
      </c>
      <c r="D13" s="143">
        <v>11732830</v>
      </c>
      <c r="E13" s="143">
        <v>11732830</v>
      </c>
    </row>
    <row r="14" spans="1:5" s="198" customFormat="1" ht="12" customHeight="1">
      <c r="A14" s="254" t="s">
        <v>71</v>
      </c>
      <c r="B14" s="6" t="s">
        <v>311</v>
      </c>
      <c r="C14" s="143">
        <v>4517864</v>
      </c>
      <c r="D14" s="143">
        <v>4517864</v>
      </c>
      <c r="E14" s="143">
        <v>4517864</v>
      </c>
    </row>
    <row r="15" spans="1:5" s="198" customFormat="1" ht="12" customHeight="1">
      <c r="A15" s="254" t="s">
        <v>72</v>
      </c>
      <c r="B15" s="5" t="s">
        <v>312</v>
      </c>
      <c r="C15" s="143"/>
      <c r="D15" s="143"/>
      <c r="E15" s="143"/>
    </row>
    <row r="16" spans="1:5" s="198" customFormat="1" ht="12" customHeight="1">
      <c r="A16" s="254" t="s">
        <v>79</v>
      </c>
      <c r="B16" s="6" t="s">
        <v>195</v>
      </c>
      <c r="C16" s="188"/>
      <c r="D16" s="188"/>
      <c r="E16" s="188"/>
    </row>
    <row r="17" spans="1:5" s="261" customFormat="1" ht="12" customHeight="1">
      <c r="A17" s="254" t="s">
        <v>80</v>
      </c>
      <c r="B17" s="6" t="s">
        <v>196</v>
      </c>
      <c r="C17" s="143"/>
      <c r="D17" s="143"/>
      <c r="E17" s="143"/>
    </row>
    <row r="18" spans="1:5" s="261" customFormat="1" ht="12" customHeight="1">
      <c r="A18" s="254" t="s">
        <v>81</v>
      </c>
      <c r="B18" s="6" t="s">
        <v>344</v>
      </c>
      <c r="C18" s="144"/>
      <c r="D18" s="144"/>
      <c r="E18" s="144"/>
    </row>
    <row r="19" spans="1:5" s="261" customFormat="1" ht="12" customHeight="1" thickBot="1">
      <c r="A19" s="254" t="s">
        <v>82</v>
      </c>
      <c r="B19" s="5" t="s">
        <v>197</v>
      </c>
      <c r="C19" s="144"/>
      <c r="D19" s="144"/>
      <c r="E19" s="144"/>
    </row>
    <row r="20" spans="1:5" s="198" customFormat="1" ht="12" customHeight="1" thickBot="1">
      <c r="A20" s="80" t="s">
        <v>8</v>
      </c>
      <c r="B20" s="103" t="s">
        <v>313</v>
      </c>
      <c r="C20" s="145">
        <f>SUM(C21:C23)</f>
        <v>3519000</v>
      </c>
      <c r="D20" s="145">
        <f>SUM(D21:D23)</f>
        <v>3519000</v>
      </c>
      <c r="E20" s="145">
        <f>SUM(E21:E23)</f>
        <v>3519000</v>
      </c>
    </row>
    <row r="21" spans="1:5" s="261" customFormat="1" ht="12" customHeight="1">
      <c r="A21" s="254" t="s">
        <v>73</v>
      </c>
      <c r="B21" s="7" t="s">
        <v>170</v>
      </c>
      <c r="C21" s="143"/>
      <c r="D21" s="143"/>
      <c r="E21" s="143"/>
    </row>
    <row r="22" spans="1:5" s="261" customFormat="1" ht="12" customHeight="1">
      <c r="A22" s="254" t="s">
        <v>74</v>
      </c>
      <c r="B22" s="6" t="s">
        <v>314</v>
      </c>
      <c r="C22" s="143"/>
      <c r="D22" s="143"/>
      <c r="E22" s="143"/>
    </row>
    <row r="23" spans="1:5" s="261" customFormat="1" ht="12" customHeight="1">
      <c r="A23" s="254" t="s">
        <v>75</v>
      </c>
      <c r="B23" s="6" t="s">
        <v>315</v>
      </c>
      <c r="C23" s="143">
        <v>3519000</v>
      </c>
      <c r="D23" s="143">
        <v>3519000</v>
      </c>
      <c r="E23" s="143">
        <v>3519000</v>
      </c>
    </row>
    <row r="24" spans="1:5" s="261" customFormat="1" ht="12" customHeight="1" thickBot="1">
      <c r="A24" s="254" t="s">
        <v>76</v>
      </c>
      <c r="B24" s="6" t="s">
        <v>422</v>
      </c>
      <c r="C24" s="143"/>
      <c r="D24" s="143"/>
      <c r="E24" s="143"/>
    </row>
    <row r="25" spans="1:5" s="261" customFormat="1" ht="12" customHeight="1" thickBot="1">
      <c r="A25" s="83" t="s">
        <v>9</v>
      </c>
      <c r="B25" s="66" t="s">
        <v>117</v>
      </c>
      <c r="C25" s="172"/>
      <c r="D25" s="172"/>
      <c r="E25" s="172"/>
    </row>
    <row r="26" spans="1:5" s="261" customFormat="1" ht="12" customHeight="1" thickBot="1">
      <c r="A26" s="83" t="s">
        <v>10</v>
      </c>
      <c r="B26" s="66" t="s">
        <v>316</v>
      </c>
      <c r="C26" s="145">
        <f>+C27+C28</f>
        <v>0</v>
      </c>
      <c r="D26" s="145">
        <f>+D27+D28</f>
        <v>0</v>
      </c>
      <c r="E26" s="145">
        <f>+E27+E28</f>
        <v>0</v>
      </c>
    </row>
    <row r="27" spans="1:5" s="261" customFormat="1" ht="12" customHeight="1">
      <c r="A27" s="255" t="s">
        <v>179</v>
      </c>
      <c r="B27" s="256" t="s">
        <v>314</v>
      </c>
      <c r="C27" s="50"/>
      <c r="D27" s="50"/>
      <c r="E27" s="50"/>
    </row>
    <row r="28" spans="1:5" s="261" customFormat="1" ht="12" customHeight="1">
      <c r="A28" s="255" t="s">
        <v>180</v>
      </c>
      <c r="B28" s="257" t="s">
        <v>317</v>
      </c>
      <c r="C28" s="146"/>
      <c r="D28" s="146"/>
      <c r="E28" s="146"/>
    </row>
    <row r="29" spans="1:5" s="261" customFormat="1" ht="12" customHeight="1" thickBot="1">
      <c r="A29" s="254" t="s">
        <v>181</v>
      </c>
      <c r="B29" s="71" t="s">
        <v>423</v>
      </c>
      <c r="C29" s="53"/>
      <c r="D29" s="53"/>
      <c r="E29" s="53"/>
    </row>
    <row r="30" spans="1:5" s="261" customFormat="1" ht="12" customHeight="1" thickBot="1">
      <c r="A30" s="83" t="s">
        <v>11</v>
      </c>
      <c r="B30" s="66" t="s">
        <v>318</v>
      </c>
      <c r="C30" s="145">
        <f>+C31+C32+C33</f>
        <v>0</v>
      </c>
      <c r="D30" s="145">
        <f>+D31+D32+D33</f>
        <v>0</v>
      </c>
      <c r="E30" s="145">
        <f>+E31+E32+E33</f>
        <v>0</v>
      </c>
    </row>
    <row r="31" spans="1:5" s="261" customFormat="1" ht="12" customHeight="1">
      <c r="A31" s="255" t="s">
        <v>60</v>
      </c>
      <c r="B31" s="256" t="s">
        <v>202</v>
      </c>
      <c r="C31" s="50"/>
      <c r="D31" s="50"/>
      <c r="E31" s="50"/>
    </row>
    <row r="32" spans="1:5" s="261" customFormat="1" ht="12" customHeight="1">
      <c r="A32" s="255" t="s">
        <v>61</v>
      </c>
      <c r="B32" s="257" t="s">
        <v>203</v>
      </c>
      <c r="C32" s="146"/>
      <c r="D32" s="146"/>
      <c r="E32" s="146"/>
    </row>
    <row r="33" spans="1:5" s="261" customFormat="1" ht="12" customHeight="1" thickBot="1">
      <c r="A33" s="254" t="s">
        <v>62</v>
      </c>
      <c r="B33" s="71" t="s">
        <v>204</v>
      </c>
      <c r="C33" s="53"/>
      <c r="D33" s="53"/>
      <c r="E33" s="53"/>
    </row>
    <row r="34" spans="1:5" s="198" customFormat="1" ht="12" customHeight="1" thickBot="1">
      <c r="A34" s="83" t="s">
        <v>12</v>
      </c>
      <c r="B34" s="66" t="s">
        <v>287</v>
      </c>
      <c r="C34" s="172"/>
      <c r="D34" s="172"/>
      <c r="E34" s="172"/>
    </row>
    <row r="35" spans="1:5" s="198" customFormat="1" ht="12" customHeight="1" thickBot="1">
      <c r="A35" s="83" t="s">
        <v>13</v>
      </c>
      <c r="B35" s="66" t="s">
        <v>319</v>
      </c>
      <c r="C35" s="189"/>
      <c r="D35" s="189"/>
      <c r="E35" s="189"/>
    </row>
    <row r="36" spans="1:5" s="198" customFormat="1" ht="12" customHeight="1" thickBot="1">
      <c r="A36" s="80" t="s">
        <v>14</v>
      </c>
      <c r="B36" s="66" t="s">
        <v>424</v>
      </c>
      <c r="C36" s="190">
        <f>+C8+C20+C25+C26+C30+C34+C35</f>
        <v>37219960</v>
      </c>
      <c r="D36" s="190">
        <f>+D8+D20+D25+D26+D30+D34+D35</f>
        <v>37219960</v>
      </c>
      <c r="E36" s="190">
        <f>+E8+E20+E25+E26+E30+E34+E35</f>
        <v>37219960</v>
      </c>
    </row>
    <row r="37" spans="1:5" s="198" customFormat="1" ht="12" customHeight="1" thickBot="1">
      <c r="A37" s="104" t="s">
        <v>15</v>
      </c>
      <c r="B37" s="66" t="s">
        <v>321</v>
      </c>
      <c r="C37" s="190">
        <f>+C38+C39+C40</f>
        <v>8562848</v>
      </c>
      <c r="D37" s="190">
        <f>+D38+D39+D40</f>
        <v>8562848</v>
      </c>
      <c r="E37" s="190">
        <f>+E38+E39+E40</f>
        <v>8562848</v>
      </c>
    </row>
    <row r="38" spans="1:5" s="198" customFormat="1" ht="12" customHeight="1">
      <c r="A38" s="255" t="s">
        <v>322</v>
      </c>
      <c r="B38" s="256" t="s">
        <v>153</v>
      </c>
      <c r="C38" s="50">
        <v>8562848</v>
      </c>
      <c r="D38" s="50">
        <v>8562848</v>
      </c>
      <c r="E38" s="50">
        <v>8562848</v>
      </c>
    </row>
    <row r="39" spans="1:5" s="198" customFormat="1" ht="12" customHeight="1">
      <c r="A39" s="255" t="s">
        <v>323</v>
      </c>
      <c r="B39" s="257" t="s">
        <v>2</v>
      </c>
      <c r="C39" s="146"/>
      <c r="D39" s="146"/>
      <c r="E39" s="146"/>
    </row>
    <row r="40" spans="1:5" s="261" customFormat="1" ht="12" customHeight="1" thickBot="1">
      <c r="A40" s="254" t="s">
        <v>324</v>
      </c>
      <c r="B40" s="71" t="s">
        <v>325</v>
      </c>
      <c r="C40" s="53"/>
      <c r="D40" s="53"/>
      <c r="E40" s="53"/>
    </row>
    <row r="41" spans="1:5" s="261" customFormat="1" ht="15" customHeight="1" thickBot="1">
      <c r="A41" s="104" t="s">
        <v>16</v>
      </c>
      <c r="B41" s="105" t="s">
        <v>326</v>
      </c>
      <c r="C41" s="193">
        <f>+C36+C37</f>
        <v>45782808</v>
      </c>
      <c r="D41" s="193">
        <f>+D36+D37</f>
        <v>45782808</v>
      </c>
      <c r="E41" s="193">
        <f>+E36+E37</f>
        <v>45782808</v>
      </c>
    </row>
    <row r="42" spans="1:5" s="261" customFormat="1" ht="15" customHeight="1">
      <c r="A42" s="106"/>
      <c r="B42" s="107"/>
      <c r="C42" s="191"/>
      <c r="D42" s="191"/>
      <c r="E42" s="191"/>
    </row>
    <row r="43" spans="1:5" ht="13.5" thickBot="1">
      <c r="A43" s="108"/>
      <c r="B43" s="109"/>
      <c r="C43" s="192"/>
      <c r="D43" s="192"/>
      <c r="E43" s="192"/>
    </row>
    <row r="44" spans="1:5" s="260" customFormat="1" ht="16.5" customHeight="1" thickBot="1">
      <c r="A44" s="110"/>
      <c r="B44" s="111" t="s">
        <v>44</v>
      </c>
      <c r="C44" s="193"/>
      <c r="D44" s="193"/>
      <c r="E44" s="193"/>
    </row>
    <row r="45" spans="1:5" s="262" customFormat="1" ht="12" customHeight="1" thickBot="1">
      <c r="A45" s="83" t="s">
        <v>7</v>
      </c>
      <c r="B45" s="66" t="s">
        <v>327</v>
      </c>
      <c r="C45" s="145">
        <f>SUM(C46:C50)</f>
        <v>249021606</v>
      </c>
      <c r="D45" s="145">
        <f>SUM(D46:D50)</f>
        <v>250672647</v>
      </c>
      <c r="E45" s="145">
        <f>SUM(E46:E50)</f>
        <v>252769433</v>
      </c>
    </row>
    <row r="46" spans="1:5" ht="12" customHeight="1">
      <c r="A46" s="254" t="s">
        <v>67</v>
      </c>
      <c r="B46" s="7" t="s">
        <v>37</v>
      </c>
      <c r="C46" s="50">
        <v>93239484</v>
      </c>
      <c r="D46" s="50">
        <v>93912317</v>
      </c>
      <c r="E46" s="50">
        <v>94731267</v>
      </c>
    </row>
    <row r="47" spans="1:5" ht="12" customHeight="1">
      <c r="A47" s="254" t="s">
        <v>68</v>
      </c>
      <c r="B47" s="6" t="s">
        <v>126</v>
      </c>
      <c r="C47" s="52">
        <v>19341392</v>
      </c>
      <c r="D47" s="52">
        <v>19473887</v>
      </c>
      <c r="E47" s="52">
        <v>19749633</v>
      </c>
    </row>
    <row r="48" spans="1:5" ht="12" customHeight="1">
      <c r="A48" s="254" t="s">
        <v>69</v>
      </c>
      <c r="B48" s="6" t="s">
        <v>95</v>
      </c>
      <c r="C48" s="52">
        <v>136440730</v>
      </c>
      <c r="D48" s="52">
        <v>137286443</v>
      </c>
      <c r="E48" s="52">
        <v>138288533</v>
      </c>
    </row>
    <row r="49" spans="1:5" ht="12" customHeight="1">
      <c r="A49" s="254" t="s">
        <v>70</v>
      </c>
      <c r="B49" s="6" t="s">
        <v>127</v>
      </c>
      <c r="C49" s="52"/>
      <c r="D49" s="52"/>
      <c r="E49" s="52"/>
    </row>
    <row r="50" spans="1:5" ht="12" customHeight="1" thickBot="1">
      <c r="A50" s="254" t="s">
        <v>102</v>
      </c>
      <c r="B50" s="6" t="s">
        <v>128</v>
      </c>
      <c r="C50" s="52"/>
      <c r="D50" s="52"/>
      <c r="E50" s="52"/>
    </row>
    <row r="51" spans="1:5" ht="12" customHeight="1" thickBot="1">
      <c r="A51" s="83" t="s">
        <v>8</v>
      </c>
      <c r="B51" s="66" t="s">
        <v>328</v>
      </c>
      <c r="C51" s="145">
        <f>SUM(C52:C54)</f>
        <v>38502039</v>
      </c>
      <c r="D51" s="145">
        <f>SUM(D52:D54)</f>
        <v>41116768</v>
      </c>
      <c r="E51" s="145">
        <f>SUM(E52:E54)</f>
        <v>54805881</v>
      </c>
    </row>
    <row r="52" spans="1:5" s="262" customFormat="1" ht="12" customHeight="1">
      <c r="A52" s="254" t="s">
        <v>73</v>
      </c>
      <c r="B52" s="7" t="s">
        <v>146</v>
      </c>
      <c r="C52" s="50">
        <v>30532681</v>
      </c>
      <c r="D52" s="50">
        <v>31676638</v>
      </c>
      <c r="E52" s="50">
        <v>34678701</v>
      </c>
    </row>
    <row r="53" spans="1:5" ht="12" customHeight="1">
      <c r="A53" s="254" t="s">
        <v>74</v>
      </c>
      <c r="B53" s="6" t="s">
        <v>130</v>
      </c>
      <c r="C53" s="52">
        <v>7969358</v>
      </c>
      <c r="D53" s="52">
        <v>9440130</v>
      </c>
      <c r="E53" s="52">
        <v>20127180</v>
      </c>
    </row>
    <row r="54" spans="1:5" ht="12" customHeight="1">
      <c r="A54" s="254" t="s">
        <v>75</v>
      </c>
      <c r="B54" s="6" t="s">
        <v>45</v>
      </c>
      <c r="C54" s="52"/>
      <c r="D54" s="52"/>
      <c r="E54" s="52"/>
    </row>
    <row r="55" spans="1:5" ht="12" customHeight="1" thickBot="1">
      <c r="A55" s="254" t="s">
        <v>76</v>
      </c>
      <c r="B55" s="6" t="s">
        <v>421</v>
      </c>
      <c r="C55" s="52"/>
      <c r="D55" s="52"/>
      <c r="E55" s="52"/>
    </row>
    <row r="56" spans="1:5" ht="15" customHeight="1" thickBot="1">
      <c r="A56" s="83" t="s">
        <v>9</v>
      </c>
      <c r="B56" s="66" t="s">
        <v>4</v>
      </c>
      <c r="C56" s="172"/>
      <c r="D56" s="172"/>
      <c r="E56" s="172"/>
    </row>
    <row r="57" spans="1:5" ht="13.5" thickBot="1">
      <c r="A57" s="83" t="s">
        <v>10</v>
      </c>
      <c r="B57" s="112" t="s">
        <v>425</v>
      </c>
      <c r="C57" s="194">
        <f>+C45+C51+C56</f>
        <v>287523645</v>
      </c>
      <c r="D57" s="194">
        <f>+D45+D51+D56</f>
        <v>291789415</v>
      </c>
      <c r="E57" s="194">
        <f>+E45+E51+E56</f>
        <v>307575314</v>
      </c>
    </row>
    <row r="58" spans="3:5" ht="15" customHeight="1" thickBot="1">
      <c r="C58" s="195"/>
      <c r="D58" s="195"/>
      <c r="E58" s="195"/>
    </row>
    <row r="59" spans="1:5" ht="14.25" customHeight="1" thickBot="1">
      <c r="A59" s="115" t="s">
        <v>416</v>
      </c>
      <c r="B59" s="116"/>
      <c r="C59" s="64">
        <v>30</v>
      </c>
      <c r="D59" s="64">
        <v>30</v>
      </c>
      <c r="E59" s="64">
        <v>24</v>
      </c>
    </row>
    <row r="60" spans="1:5" ht="13.5" thickBot="1">
      <c r="A60" s="115" t="s">
        <v>142</v>
      </c>
      <c r="B60" s="116"/>
      <c r="C60" s="64">
        <v>5</v>
      </c>
      <c r="D60" s="64">
        <v>5</v>
      </c>
      <c r="E60" s="6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Header>&amp;L7.2.1. melléklet a .../2018.(.)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7">
    <tabColor rgb="FF92D050"/>
  </sheetPr>
  <dimension ref="A1:E60"/>
  <sheetViews>
    <sheetView view="pageBreakPreview" zoomScale="60" zoomScaleNormal="145" workbookViewId="0" topLeftCell="A1">
      <selection activeCell="P42" sqref="P42"/>
    </sheetView>
  </sheetViews>
  <sheetFormatPr defaultColWidth="9.00390625" defaultRowHeight="12.75"/>
  <cols>
    <col min="1" max="1" width="13.875" style="113" customWidth="1"/>
    <col min="2" max="2" width="79.125" style="114" customWidth="1"/>
    <col min="3" max="5" width="25.00390625" style="114" customWidth="1"/>
    <col min="6" max="16384" width="9.375" style="114" customWidth="1"/>
  </cols>
  <sheetData>
    <row r="1" spans="1:5" s="93" customFormat="1" ht="21" customHeight="1" thickBot="1">
      <c r="A1" s="92"/>
      <c r="B1" s="94"/>
      <c r="C1" s="284"/>
      <c r="D1" s="284"/>
      <c r="E1" s="284"/>
    </row>
    <row r="2" spans="1:5" s="258" customFormat="1" ht="25.5" customHeight="1">
      <c r="A2" s="212" t="s">
        <v>140</v>
      </c>
      <c r="B2" s="182" t="s">
        <v>456</v>
      </c>
      <c r="C2" s="196" t="s">
        <v>47</v>
      </c>
      <c r="D2" s="196" t="s">
        <v>47</v>
      </c>
      <c r="E2" s="196" t="s">
        <v>47</v>
      </c>
    </row>
    <row r="3" spans="1:5" s="258" customFormat="1" ht="24.75" thickBot="1">
      <c r="A3" s="252" t="s">
        <v>139</v>
      </c>
      <c r="B3" s="183" t="s">
        <v>330</v>
      </c>
      <c r="C3" s="197" t="s">
        <v>46</v>
      </c>
      <c r="D3" s="197" t="s">
        <v>46</v>
      </c>
      <c r="E3" s="197" t="s">
        <v>46</v>
      </c>
    </row>
    <row r="4" spans="1:5" s="259" customFormat="1" ht="15.75" customHeight="1" thickBot="1">
      <c r="A4" s="96"/>
      <c r="B4" s="96"/>
      <c r="C4" s="97">
        <f>'7.2.1. sz. mell'!C4</f>
        <v>0</v>
      </c>
      <c r="D4" s="97">
        <f>'7.2.1. sz. mell'!D4</f>
        <v>0</v>
      </c>
      <c r="E4" s="97">
        <f>'7.2.1. sz. mell'!E4</f>
        <v>0</v>
      </c>
    </row>
    <row r="5" spans="1:5" ht="24.75" thickBot="1">
      <c r="A5" s="213" t="s">
        <v>141</v>
      </c>
      <c r="B5" s="98" t="s">
        <v>440</v>
      </c>
      <c r="C5" s="99" t="s">
        <v>42</v>
      </c>
      <c r="D5" s="99" t="s">
        <v>494</v>
      </c>
      <c r="E5" s="99" t="s">
        <v>513</v>
      </c>
    </row>
    <row r="6" spans="1:5" s="260" customFormat="1" ht="12.75" customHeight="1" thickBot="1">
      <c r="A6" s="80"/>
      <c r="B6" s="81" t="s">
        <v>395</v>
      </c>
      <c r="C6" s="82" t="s">
        <v>396</v>
      </c>
      <c r="D6" s="82" t="s">
        <v>397</v>
      </c>
      <c r="E6" s="82" t="s">
        <v>399</v>
      </c>
    </row>
    <row r="7" spans="1:5" s="260" customFormat="1" ht="15.75" customHeight="1" thickBot="1">
      <c r="A7" s="100"/>
      <c r="B7" s="101" t="s">
        <v>43</v>
      </c>
      <c r="C7" s="102"/>
      <c r="D7" s="102"/>
      <c r="E7" s="102"/>
    </row>
    <row r="8" spans="1:5" s="198" customFormat="1" ht="12" customHeight="1" thickBot="1">
      <c r="A8" s="80" t="s">
        <v>7</v>
      </c>
      <c r="B8" s="103" t="s">
        <v>417</v>
      </c>
      <c r="C8" s="145">
        <f>SUM(C9:C19)</f>
        <v>13392277</v>
      </c>
      <c r="D8" s="145">
        <f>SUM(D9:D19)</f>
        <v>13392277</v>
      </c>
      <c r="E8" s="145">
        <f>SUM(E9:E19)</f>
        <v>13392277</v>
      </c>
    </row>
    <row r="9" spans="1:5" s="198" customFormat="1" ht="12" customHeight="1">
      <c r="A9" s="253" t="s">
        <v>67</v>
      </c>
      <c r="B9" s="8" t="s">
        <v>188</v>
      </c>
      <c r="C9" s="187"/>
      <c r="D9" s="187"/>
      <c r="E9" s="187"/>
    </row>
    <row r="10" spans="1:5" s="198" customFormat="1" ht="12" customHeight="1">
      <c r="A10" s="254" t="s">
        <v>68</v>
      </c>
      <c r="B10" s="6" t="s">
        <v>189</v>
      </c>
      <c r="C10" s="143">
        <v>6945100</v>
      </c>
      <c r="D10" s="143">
        <v>6945100</v>
      </c>
      <c r="E10" s="143">
        <v>6945100</v>
      </c>
    </row>
    <row r="11" spans="1:5" s="198" customFormat="1" ht="12" customHeight="1">
      <c r="A11" s="254" t="s">
        <v>69</v>
      </c>
      <c r="B11" s="6" t="s">
        <v>190</v>
      </c>
      <c r="C11" s="143">
        <v>3600000</v>
      </c>
      <c r="D11" s="143">
        <v>3600000</v>
      </c>
      <c r="E11" s="143">
        <v>3600000</v>
      </c>
    </row>
    <row r="12" spans="1:5" s="198" customFormat="1" ht="12" customHeight="1">
      <c r="A12" s="254" t="s">
        <v>70</v>
      </c>
      <c r="B12" s="6" t="s">
        <v>191</v>
      </c>
      <c r="C12" s="143"/>
      <c r="D12" s="143"/>
      <c r="E12" s="143"/>
    </row>
    <row r="13" spans="1:5" s="198" customFormat="1" ht="12" customHeight="1">
      <c r="A13" s="254" t="s">
        <v>102</v>
      </c>
      <c r="B13" s="6" t="s">
        <v>192</v>
      </c>
      <c r="C13" s="143"/>
      <c r="D13" s="143"/>
      <c r="E13" s="143"/>
    </row>
    <row r="14" spans="1:5" s="198" customFormat="1" ht="12" customHeight="1">
      <c r="A14" s="254" t="s">
        <v>71</v>
      </c>
      <c r="B14" s="6" t="s">
        <v>311</v>
      </c>
      <c r="C14" s="143">
        <v>2847177</v>
      </c>
      <c r="D14" s="143">
        <v>2847177</v>
      </c>
      <c r="E14" s="143">
        <v>2847177</v>
      </c>
    </row>
    <row r="15" spans="1:5" s="198" customFormat="1" ht="12" customHeight="1">
      <c r="A15" s="254" t="s">
        <v>72</v>
      </c>
      <c r="B15" s="5" t="s">
        <v>312</v>
      </c>
      <c r="C15" s="143"/>
      <c r="D15" s="143"/>
      <c r="E15" s="143"/>
    </row>
    <row r="16" spans="1:5" s="198" customFormat="1" ht="12" customHeight="1">
      <c r="A16" s="254" t="s">
        <v>79</v>
      </c>
      <c r="B16" s="6" t="s">
        <v>195</v>
      </c>
      <c r="C16" s="188"/>
      <c r="D16" s="188"/>
      <c r="E16" s="188"/>
    </row>
    <row r="17" spans="1:5" s="261" customFormat="1" ht="12" customHeight="1">
      <c r="A17" s="254" t="s">
        <v>80</v>
      </c>
      <c r="B17" s="6" t="s">
        <v>196</v>
      </c>
      <c r="C17" s="143"/>
      <c r="D17" s="143"/>
      <c r="E17" s="143"/>
    </row>
    <row r="18" spans="1:5" s="261" customFormat="1" ht="12" customHeight="1">
      <c r="A18" s="254" t="s">
        <v>81</v>
      </c>
      <c r="B18" s="6" t="s">
        <v>344</v>
      </c>
      <c r="C18" s="144"/>
      <c r="D18" s="144"/>
      <c r="E18" s="144"/>
    </row>
    <row r="19" spans="1:5" s="261" customFormat="1" ht="12" customHeight="1" thickBot="1">
      <c r="A19" s="254" t="s">
        <v>82</v>
      </c>
      <c r="B19" s="5" t="s">
        <v>197</v>
      </c>
      <c r="C19" s="144"/>
      <c r="D19" s="144"/>
      <c r="E19" s="144"/>
    </row>
    <row r="20" spans="1:5" s="198" customFormat="1" ht="12" customHeight="1" thickBot="1">
      <c r="A20" s="80" t="s">
        <v>8</v>
      </c>
      <c r="B20" s="103" t="s">
        <v>313</v>
      </c>
      <c r="C20" s="145">
        <f>SUM(C21:C23)</f>
        <v>0</v>
      </c>
      <c r="D20" s="145">
        <f>SUM(D21:D23)</f>
        <v>0</v>
      </c>
      <c r="E20" s="145">
        <f>SUM(E21:E23)</f>
        <v>0</v>
      </c>
    </row>
    <row r="21" spans="1:5" s="261" customFormat="1" ht="12" customHeight="1">
      <c r="A21" s="254" t="s">
        <v>73</v>
      </c>
      <c r="B21" s="7" t="s">
        <v>170</v>
      </c>
      <c r="C21" s="143"/>
      <c r="D21" s="143"/>
      <c r="E21" s="143"/>
    </row>
    <row r="22" spans="1:5" s="261" customFormat="1" ht="12" customHeight="1">
      <c r="A22" s="254" t="s">
        <v>74</v>
      </c>
      <c r="B22" s="6" t="s">
        <v>314</v>
      </c>
      <c r="C22" s="143"/>
      <c r="D22" s="143"/>
      <c r="E22" s="143"/>
    </row>
    <row r="23" spans="1:5" s="261" customFormat="1" ht="12" customHeight="1">
      <c r="A23" s="254" t="s">
        <v>75</v>
      </c>
      <c r="B23" s="6" t="s">
        <v>315</v>
      </c>
      <c r="C23" s="143"/>
      <c r="D23" s="143"/>
      <c r="E23" s="143"/>
    </row>
    <row r="24" spans="1:5" s="261" customFormat="1" ht="12" customHeight="1" thickBot="1">
      <c r="A24" s="254" t="s">
        <v>76</v>
      </c>
      <c r="B24" s="6" t="s">
        <v>422</v>
      </c>
      <c r="C24" s="143"/>
      <c r="D24" s="143"/>
      <c r="E24" s="143"/>
    </row>
    <row r="25" spans="1:5" s="261" customFormat="1" ht="12" customHeight="1" thickBot="1">
      <c r="A25" s="83" t="s">
        <v>9</v>
      </c>
      <c r="B25" s="66" t="s">
        <v>117</v>
      </c>
      <c r="C25" s="172"/>
      <c r="D25" s="172"/>
      <c r="E25" s="172"/>
    </row>
    <row r="26" spans="1:5" s="261" customFormat="1" ht="12" customHeight="1" thickBot="1">
      <c r="A26" s="83" t="s">
        <v>10</v>
      </c>
      <c r="B26" s="66" t="s">
        <v>316</v>
      </c>
      <c r="C26" s="145">
        <f>+C27+C28</f>
        <v>0</v>
      </c>
      <c r="D26" s="145">
        <f>+D27+D28</f>
        <v>0</v>
      </c>
      <c r="E26" s="145">
        <f>+E27+E28</f>
        <v>0</v>
      </c>
    </row>
    <row r="27" spans="1:5" s="261" customFormat="1" ht="12" customHeight="1">
      <c r="A27" s="255" t="s">
        <v>179</v>
      </c>
      <c r="B27" s="256" t="s">
        <v>314</v>
      </c>
      <c r="C27" s="50"/>
      <c r="D27" s="50"/>
      <c r="E27" s="50"/>
    </row>
    <row r="28" spans="1:5" s="261" customFormat="1" ht="12" customHeight="1">
      <c r="A28" s="255" t="s">
        <v>180</v>
      </c>
      <c r="B28" s="257" t="s">
        <v>317</v>
      </c>
      <c r="C28" s="146"/>
      <c r="D28" s="146"/>
      <c r="E28" s="146"/>
    </row>
    <row r="29" spans="1:5" s="261" customFormat="1" ht="12" customHeight="1" thickBot="1">
      <c r="A29" s="254" t="s">
        <v>181</v>
      </c>
      <c r="B29" s="71" t="s">
        <v>423</v>
      </c>
      <c r="C29" s="53"/>
      <c r="D29" s="53"/>
      <c r="E29" s="53"/>
    </row>
    <row r="30" spans="1:5" s="261" customFormat="1" ht="12" customHeight="1" thickBot="1">
      <c r="A30" s="83" t="s">
        <v>11</v>
      </c>
      <c r="B30" s="66" t="s">
        <v>318</v>
      </c>
      <c r="C30" s="145">
        <f>+C31+C32+C33</f>
        <v>0</v>
      </c>
      <c r="D30" s="145">
        <f>+D31+D32+D33</f>
        <v>0</v>
      </c>
      <c r="E30" s="145">
        <f>+E31+E32+E33</f>
        <v>0</v>
      </c>
    </row>
    <row r="31" spans="1:5" s="261" customFormat="1" ht="12" customHeight="1">
      <c r="A31" s="255" t="s">
        <v>60</v>
      </c>
      <c r="B31" s="256" t="s">
        <v>202</v>
      </c>
      <c r="C31" s="50"/>
      <c r="D31" s="50"/>
      <c r="E31" s="50"/>
    </row>
    <row r="32" spans="1:5" s="261" customFormat="1" ht="12" customHeight="1">
      <c r="A32" s="255" t="s">
        <v>61</v>
      </c>
      <c r="B32" s="257" t="s">
        <v>203</v>
      </c>
      <c r="C32" s="146"/>
      <c r="D32" s="146"/>
      <c r="E32" s="146"/>
    </row>
    <row r="33" spans="1:5" s="261" customFormat="1" ht="12" customHeight="1" thickBot="1">
      <c r="A33" s="254" t="s">
        <v>62</v>
      </c>
      <c r="B33" s="71" t="s">
        <v>204</v>
      </c>
      <c r="C33" s="53"/>
      <c r="D33" s="53"/>
      <c r="E33" s="53"/>
    </row>
    <row r="34" spans="1:5" s="198" customFormat="1" ht="12" customHeight="1" thickBot="1">
      <c r="A34" s="83" t="s">
        <v>12</v>
      </c>
      <c r="B34" s="66" t="s">
        <v>287</v>
      </c>
      <c r="C34" s="172"/>
      <c r="D34" s="172"/>
      <c r="E34" s="172"/>
    </row>
    <row r="35" spans="1:5" s="198" customFormat="1" ht="12" customHeight="1" thickBot="1">
      <c r="A35" s="83" t="s">
        <v>13</v>
      </c>
      <c r="B35" s="66" t="s">
        <v>319</v>
      </c>
      <c r="C35" s="189"/>
      <c r="D35" s="189"/>
      <c r="E35" s="189"/>
    </row>
    <row r="36" spans="1:5" s="198" customFormat="1" ht="12" customHeight="1" thickBot="1">
      <c r="A36" s="80" t="s">
        <v>14</v>
      </c>
      <c r="B36" s="66" t="s">
        <v>424</v>
      </c>
      <c r="C36" s="190">
        <f>+C8+C20+C25+C26+C30+C34+C35</f>
        <v>13392277</v>
      </c>
      <c r="D36" s="190">
        <f>+D8+D20+D25+D26+D30+D34+D35</f>
        <v>13392277</v>
      </c>
      <c r="E36" s="190">
        <f>+E8+E20+E25+E26+E30+E34+E35</f>
        <v>13392277</v>
      </c>
    </row>
    <row r="37" spans="1:5" s="198" customFormat="1" ht="12" customHeight="1" thickBot="1">
      <c r="A37" s="104" t="s">
        <v>15</v>
      </c>
      <c r="B37" s="66" t="s">
        <v>321</v>
      </c>
      <c r="C37" s="190">
        <f>+C38+C39+C40</f>
        <v>0</v>
      </c>
      <c r="D37" s="190">
        <f>+D38+D39+D40</f>
        <v>0</v>
      </c>
      <c r="E37" s="190">
        <f>+E38+E39+E40</f>
        <v>0</v>
      </c>
    </row>
    <row r="38" spans="1:5" s="198" customFormat="1" ht="12" customHeight="1">
      <c r="A38" s="255" t="s">
        <v>322</v>
      </c>
      <c r="B38" s="256" t="s">
        <v>153</v>
      </c>
      <c r="C38" s="50"/>
      <c r="D38" s="50"/>
      <c r="E38" s="50"/>
    </row>
    <row r="39" spans="1:5" s="198" customFormat="1" ht="12" customHeight="1">
      <c r="A39" s="255" t="s">
        <v>323</v>
      </c>
      <c r="B39" s="257" t="s">
        <v>2</v>
      </c>
      <c r="C39" s="146"/>
      <c r="D39" s="146"/>
      <c r="E39" s="146"/>
    </row>
    <row r="40" spans="1:5" s="261" customFormat="1" ht="12" customHeight="1" thickBot="1">
      <c r="A40" s="254" t="s">
        <v>324</v>
      </c>
      <c r="B40" s="71" t="s">
        <v>325</v>
      </c>
      <c r="C40" s="53"/>
      <c r="D40" s="53"/>
      <c r="E40" s="53"/>
    </row>
    <row r="41" spans="1:5" s="261" customFormat="1" ht="15" customHeight="1" thickBot="1">
      <c r="A41" s="104" t="s">
        <v>16</v>
      </c>
      <c r="B41" s="105" t="s">
        <v>326</v>
      </c>
      <c r="C41" s="193">
        <f>+C36+C37</f>
        <v>13392277</v>
      </c>
      <c r="D41" s="193">
        <f>+D36+D37</f>
        <v>13392277</v>
      </c>
      <c r="E41" s="193">
        <f>+E36+E37</f>
        <v>13392277</v>
      </c>
    </row>
    <row r="42" spans="1:5" s="261" customFormat="1" ht="15" customHeight="1">
      <c r="A42" s="106"/>
      <c r="B42" s="107"/>
      <c r="C42" s="191"/>
      <c r="D42" s="191"/>
      <c r="E42" s="191"/>
    </row>
    <row r="43" spans="1:5" ht="13.5" thickBot="1">
      <c r="A43" s="108"/>
      <c r="B43" s="109"/>
      <c r="C43" s="192"/>
      <c r="D43" s="192"/>
      <c r="E43" s="192"/>
    </row>
    <row r="44" spans="1:5" s="260" customFormat="1" ht="16.5" customHeight="1" thickBot="1">
      <c r="A44" s="110"/>
      <c r="B44" s="111" t="s">
        <v>44</v>
      </c>
      <c r="C44" s="193"/>
      <c r="D44" s="193"/>
      <c r="E44" s="193"/>
    </row>
    <row r="45" spans="1:5" s="262" customFormat="1" ht="12" customHeight="1" thickBot="1">
      <c r="A45" s="83" t="s">
        <v>7</v>
      </c>
      <c r="B45" s="66" t="s">
        <v>327</v>
      </c>
      <c r="C45" s="145">
        <f>SUM(C46:C50)</f>
        <v>21075212</v>
      </c>
      <c r="D45" s="145">
        <f>SUM(D46:D50)</f>
        <v>21175212</v>
      </c>
      <c r="E45" s="145">
        <f>SUM(E46:E50)</f>
        <v>21422780</v>
      </c>
    </row>
    <row r="46" spans="1:5" ht="12" customHeight="1">
      <c r="A46" s="254" t="s">
        <v>67</v>
      </c>
      <c r="B46" s="7" t="s">
        <v>37</v>
      </c>
      <c r="C46" s="50">
        <v>3665000</v>
      </c>
      <c r="D46" s="50">
        <v>3665000</v>
      </c>
      <c r="E46" s="50">
        <v>3665000</v>
      </c>
    </row>
    <row r="47" spans="1:5" ht="12" customHeight="1">
      <c r="A47" s="254" t="s">
        <v>68</v>
      </c>
      <c r="B47" s="6" t="s">
        <v>126</v>
      </c>
      <c r="C47" s="52">
        <v>715376</v>
      </c>
      <c r="D47" s="52">
        <v>715376</v>
      </c>
      <c r="E47" s="52">
        <v>715376</v>
      </c>
    </row>
    <row r="48" spans="1:5" ht="12" customHeight="1">
      <c r="A48" s="254" t="s">
        <v>69</v>
      </c>
      <c r="B48" s="6" t="s">
        <v>95</v>
      </c>
      <c r="C48" s="52">
        <v>12074836</v>
      </c>
      <c r="D48" s="52">
        <v>12074836</v>
      </c>
      <c r="E48" s="52">
        <v>12272404</v>
      </c>
    </row>
    <row r="49" spans="1:5" ht="12" customHeight="1">
      <c r="A49" s="254" t="s">
        <v>70</v>
      </c>
      <c r="B49" s="6" t="s">
        <v>127</v>
      </c>
      <c r="C49" s="52"/>
      <c r="D49" s="52"/>
      <c r="E49" s="52"/>
    </row>
    <row r="50" spans="1:5" ht="12" customHeight="1" thickBot="1">
      <c r="A50" s="254" t="s">
        <v>102</v>
      </c>
      <c r="B50" s="6" t="s">
        <v>128</v>
      </c>
      <c r="C50" s="52">
        <v>4620000</v>
      </c>
      <c r="D50" s="52">
        <v>4720000</v>
      </c>
      <c r="E50" s="52">
        <v>4770000</v>
      </c>
    </row>
    <row r="51" spans="1:5" ht="12" customHeight="1" thickBot="1">
      <c r="A51" s="83" t="s">
        <v>8</v>
      </c>
      <c r="B51" s="66" t="s">
        <v>328</v>
      </c>
      <c r="C51" s="145">
        <f>SUM(C52:C54)</f>
        <v>2500000</v>
      </c>
      <c r="D51" s="145">
        <f>SUM(D52:D54)</f>
        <v>2500000</v>
      </c>
      <c r="E51" s="145">
        <f>SUM(E52:E54)</f>
        <v>2500000</v>
      </c>
    </row>
    <row r="52" spans="1:5" s="262" customFormat="1" ht="12" customHeight="1">
      <c r="A52" s="254" t="s">
        <v>73</v>
      </c>
      <c r="B52" s="7" t="s">
        <v>146</v>
      </c>
      <c r="C52" s="50"/>
      <c r="D52" s="50"/>
      <c r="E52" s="50"/>
    </row>
    <row r="53" spans="1:5" ht="12" customHeight="1">
      <c r="A53" s="254" t="s">
        <v>74</v>
      </c>
      <c r="B53" s="6" t="s">
        <v>130</v>
      </c>
      <c r="C53" s="52"/>
      <c r="D53" s="52"/>
      <c r="E53" s="52"/>
    </row>
    <row r="54" spans="1:5" ht="12" customHeight="1">
      <c r="A54" s="254" t="s">
        <v>75</v>
      </c>
      <c r="B54" s="6" t="s">
        <v>45</v>
      </c>
      <c r="C54" s="52">
        <v>2500000</v>
      </c>
      <c r="D54" s="52">
        <v>2500000</v>
      </c>
      <c r="E54" s="52">
        <v>2500000</v>
      </c>
    </row>
    <row r="55" spans="1:5" ht="12" customHeight="1" thickBot="1">
      <c r="A55" s="254" t="s">
        <v>76</v>
      </c>
      <c r="B55" s="6" t="s">
        <v>421</v>
      </c>
      <c r="C55" s="52"/>
      <c r="D55" s="52"/>
      <c r="E55" s="52"/>
    </row>
    <row r="56" spans="1:5" ht="15" customHeight="1" thickBot="1">
      <c r="A56" s="83" t="s">
        <v>9</v>
      </c>
      <c r="B56" s="66" t="s">
        <v>4</v>
      </c>
      <c r="C56" s="172"/>
      <c r="D56" s="172"/>
      <c r="E56" s="172"/>
    </row>
    <row r="57" spans="1:5" ht="13.5" thickBot="1">
      <c r="A57" s="83" t="s">
        <v>10</v>
      </c>
      <c r="B57" s="112" t="s">
        <v>425</v>
      </c>
      <c r="C57" s="194">
        <f>+C45+C51+C56</f>
        <v>23575212</v>
      </c>
      <c r="D57" s="194">
        <f>+D45+D51+D56</f>
        <v>23675212</v>
      </c>
      <c r="E57" s="194">
        <f>+E45+E51+E56</f>
        <v>23922780</v>
      </c>
    </row>
    <row r="58" spans="3:5" ht="15" customHeight="1" thickBot="1">
      <c r="C58" s="195"/>
      <c r="D58" s="195"/>
      <c r="E58" s="195"/>
    </row>
    <row r="59" spans="1:5" ht="14.25" customHeight="1" thickBot="1">
      <c r="A59" s="115" t="s">
        <v>416</v>
      </c>
      <c r="B59" s="116"/>
      <c r="C59" s="64">
        <v>4</v>
      </c>
      <c r="D59" s="64">
        <v>4</v>
      </c>
      <c r="E59" s="64">
        <v>4</v>
      </c>
    </row>
    <row r="60" spans="1:5" ht="13.5" thickBot="1">
      <c r="A60" s="115" t="s">
        <v>142</v>
      </c>
      <c r="B60" s="116"/>
      <c r="C60" s="64"/>
      <c r="D60" s="64"/>
      <c r="E60" s="6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Header>&amp;L7.2.2. melléklet a .../2018.(.)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5"/>
  <dimension ref="A1:A1"/>
  <sheetViews>
    <sheetView tabSelected="1"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I160"/>
  <sheetViews>
    <sheetView view="pageBreakPreview" zoomScaleNormal="130" zoomScaleSheetLayoutView="100" workbookViewId="0" topLeftCell="A1">
      <selection activeCell="E160" sqref="E160"/>
    </sheetView>
  </sheetViews>
  <sheetFormatPr defaultColWidth="9.00390625" defaultRowHeight="12.75"/>
  <cols>
    <col min="1" max="1" width="9.50390625" style="200" customWidth="1"/>
    <col min="2" max="2" width="91.625" style="200" customWidth="1"/>
    <col min="3" max="5" width="21.625" style="201" customWidth="1"/>
    <col min="6" max="16384" width="9.375" style="219" customWidth="1"/>
  </cols>
  <sheetData>
    <row r="1" spans="1:5" ht="15.75" customHeight="1">
      <c r="A1" s="306" t="s">
        <v>5</v>
      </c>
      <c r="B1" s="306"/>
      <c r="C1" s="306"/>
      <c r="D1" s="219"/>
      <c r="E1" s="219"/>
    </row>
    <row r="2" spans="1:5" ht="15.75" customHeight="1" thickBot="1">
      <c r="A2" s="293"/>
      <c r="B2" s="293"/>
      <c r="C2" s="293"/>
      <c r="D2" s="135"/>
      <c r="E2" s="135"/>
    </row>
    <row r="3" spans="1:5" ht="15.75" customHeight="1" thickBot="1">
      <c r="A3" s="307" t="s">
        <v>105</v>
      </c>
      <c r="B3" s="307"/>
      <c r="C3" s="135" t="str">
        <f>'1.1.sz.mell.'!C2</f>
        <v>Forintban!</v>
      </c>
      <c r="D3" s="135" t="s">
        <v>441</v>
      </c>
      <c r="E3" s="135" t="s">
        <v>441</v>
      </c>
    </row>
    <row r="4" spans="1:5" ht="37.5" customHeight="1" thickBot="1">
      <c r="A4" s="21" t="s">
        <v>55</v>
      </c>
      <c r="B4" s="22" t="s">
        <v>6</v>
      </c>
      <c r="C4" s="29" t="e">
        <f>+CONCATENATE(LEFT(#REF!,4),". évi előirányzat")</f>
        <v>#REF!</v>
      </c>
      <c r="D4" s="29" t="s">
        <v>492</v>
      </c>
      <c r="E4" s="29" t="s">
        <v>501</v>
      </c>
    </row>
    <row r="5" spans="1:5" s="220" customFormat="1" ht="12" customHeight="1" thickBot="1">
      <c r="A5" s="214"/>
      <c r="B5" s="215" t="s">
        <v>395</v>
      </c>
      <c r="C5" s="216" t="s">
        <v>396</v>
      </c>
      <c r="D5" s="216" t="s">
        <v>397</v>
      </c>
      <c r="E5" s="216" t="s">
        <v>399</v>
      </c>
    </row>
    <row r="6" spans="1:5" s="221" customFormat="1" ht="12" customHeight="1" thickBot="1">
      <c r="A6" s="18" t="s">
        <v>7</v>
      </c>
      <c r="B6" s="19" t="s">
        <v>165</v>
      </c>
      <c r="C6" s="125">
        <f>+C7+C8+C9+C10+C11+C12</f>
        <v>113142467</v>
      </c>
      <c r="D6" s="125">
        <f>+D7+D8+D9+D10+D11+D12</f>
        <v>113739640</v>
      </c>
      <c r="E6" s="125">
        <f>+E7+E8+E9+E10+E11+E12</f>
        <v>124700151</v>
      </c>
    </row>
    <row r="7" spans="1:5" s="221" customFormat="1" ht="12" customHeight="1">
      <c r="A7" s="13" t="s">
        <v>67</v>
      </c>
      <c r="B7" s="222" t="s">
        <v>166</v>
      </c>
      <c r="C7" s="128">
        <v>43438015</v>
      </c>
      <c r="D7" s="128">
        <v>43488031</v>
      </c>
      <c r="E7" s="128">
        <v>43488031</v>
      </c>
    </row>
    <row r="8" spans="1:5" s="221" customFormat="1" ht="12" customHeight="1">
      <c r="A8" s="12" t="s">
        <v>68</v>
      </c>
      <c r="B8" s="223" t="s">
        <v>167</v>
      </c>
      <c r="C8" s="127">
        <v>38684467</v>
      </c>
      <c r="D8" s="127">
        <v>38684467</v>
      </c>
      <c r="E8" s="127">
        <v>38859000</v>
      </c>
    </row>
    <row r="9" spans="1:5" s="221" customFormat="1" ht="12" customHeight="1">
      <c r="A9" s="12" t="s">
        <v>69</v>
      </c>
      <c r="B9" s="223" t="s">
        <v>428</v>
      </c>
      <c r="C9" s="127">
        <v>29219985</v>
      </c>
      <c r="D9" s="127">
        <v>29219985</v>
      </c>
      <c r="E9" s="127">
        <v>27049168</v>
      </c>
    </row>
    <row r="10" spans="1:5" s="221" customFormat="1" ht="12" customHeight="1">
      <c r="A10" s="12" t="s">
        <v>70</v>
      </c>
      <c r="B10" s="223" t="s">
        <v>168</v>
      </c>
      <c r="C10" s="127">
        <v>1800000</v>
      </c>
      <c r="D10" s="127">
        <v>1800000</v>
      </c>
      <c r="E10" s="127">
        <v>1800000</v>
      </c>
    </row>
    <row r="11" spans="1:5" s="221" customFormat="1" ht="12" customHeight="1">
      <c r="A11" s="12" t="s">
        <v>102</v>
      </c>
      <c r="B11" s="121" t="s">
        <v>340</v>
      </c>
      <c r="C11" s="127"/>
      <c r="D11" s="127">
        <v>547157</v>
      </c>
      <c r="E11" s="127">
        <v>13503952</v>
      </c>
    </row>
    <row r="12" spans="1:5" s="221" customFormat="1" ht="12" customHeight="1" thickBot="1">
      <c r="A12" s="14" t="s">
        <v>71</v>
      </c>
      <c r="B12" s="122" t="s">
        <v>341</v>
      </c>
      <c r="C12" s="127"/>
      <c r="D12" s="127"/>
      <c r="E12" s="127"/>
    </row>
    <row r="13" spans="1:5" s="221" customFormat="1" ht="12" customHeight="1" thickBot="1">
      <c r="A13" s="18" t="s">
        <v>8</v>
      </c>
      <c r="B13" s="120" t="s">
        <v>169</v>
      </c>
      <c r="C13" s="125">
        <f>+C14+C15+C16+C17+C18</f>
        <v>19598400</v>
      </c>
      <c r="D13" s="125">
        <f>+D14+D15+D16+D17+D18</f>
        <v>19598400</v>
      </c>
      <c r="E13" s="125">
        <f>+E14+E15+E16+E17+E18</f>
        <v>21828900</v>
      </c>
    </row>
    <row r="14" spans="1:5" s="221" customFormat="1" ht="12" customHeight="1">
      <c r="A14" s="13" t="s">
        <v>73</v>
      </c>
      <c r="B14" s="222" t="s">
        <v>170</v>
      </c>
      <c r="C14" s="128"/>
      <c r="D14" s="128"/>
      <c r="E14" s="128"/>
    </row>
    <row r="15" spans="1:5" s="221" customFormat="1" ht="12" customHeight="1">
      <c r="A15" s="12" t="s">
        <v>74</v>
      </c>
      <c r="B15" s="223" t="s">
        <v>171</v>
      </c>
      <c r="C15" s="127"/>
      <c r="D15" s="127"/>
      <c r="E15" s="127"/>
    </row>
    <row r="16" spans="1:5" s="221" customFormat="1" ht="12" customHeight="1">
      <c r="A16" s="12" t="s">
        <v>75</v>
      </c>
      <c r="B16" s="223" t="s">
        <v>332</v>
      </c>
      <c r="C16" s="127"/>
      <c r="D16" s="127"/>
      <c r="E16" s="127"/>
    </row>
    <row r="17" spans="1:5" s="221" customFormat="1" ht="12" customHeight="1">
      <c r="A17" s="12" t="s">
        <v>76</v>
      </c>
      <c r="B17" s="223" t="s">
        <v>333</v>
      </c>
      <c r="C17" s="127"/>
      <c r="D17" s="127"/>
      <c r="E17" s="127"/>
    </row>
    <row r="18" spans="1:5" s="221" customFormat="1" ht="12" customHeight="1">
      <c r="A18" s="12" t="s">
        <v>77</v>
      </c>
      <c r="B18" s="223" t="s">
        <v>450</v>
      </c>
      <c r="C18" s="127">
        <v>19598400</v>
      </c>
      <c r="D18" s="127">
        <v>19598400</v>
      </c>
      <c r="E18" s="127">
        <v>21828900</v>
      </c>
    </row>
    <row r="19" spans="1:5" s="221" customFormat="1" ht="12" customHeight="1" thickBot="1">
      <c r="A19" s="14" t="s">
        <v>83</v>
      </c>
      <c r="B19" s="122" t="s">
        <v>173</v>
      </c>
      <c r="C19" s="129"/>
      <c r="D19" s="129"/>
      <c r="E19" s="129"/>
    </row>
    <row r="20" spans="1:5" s="221" customFormat="1" ht="12" customHeight="1" thickBot="1">
      <c r="A20" s="18" t="s">
        <v>9</v>
      </c>
      <c r="B20" s="19" t="s">
        <v>174</v>
      </c>
      <c r="C20" s="125">
        <f>+C21+C22+C23+C24+C25</f>
        <v>143309282</v>
      </c>
      <c r="D20" s="125">
        <f>+D21+D22+D23+D24+D25</f>
        <v>145309282</v>
      </c>
      <c r="E20" s="125">
        <f>+E21+E22+E23+E24+E25</f>
        <v>56669456</v>
      </c>
    </row>
    <row r="21" spans="1:5" s="221" customFormat="1" ht="12" customHeight="1">
      <c r="A21" s="13" t="s">
        <v>56</v>
      </c>
      <c r="B21" s="222" t="s">
        <v>175</v>
      </c>
      <c r="C21" s="128">
        <v>143309282</v>
      </c>
      <c r="D21" s="128">
        <v>145309282</v>
      </c>
      <c r="E21" s="128">
        <v>56669456</v>
      </c>
    </row>
    <row r="22" spans="1:5" s="221" customFormat="1" ht="12" customHeight="1">
      <c r="A22" s="12" t="s">
        <v>57</v>
      </c>
      <c r="B22" s="223" t="s">
        <v>176</v>
      </c>
      <c r="C22" s="127"/>
      <c r="D22" s="127"/>
      <c r="E22" s="127"/>
    </row>
    <row r="23" spans="1:5" s="221" customFormat="1" ht="12" customHeight="1">
      <c r="A23" s="12" t="s">
        <v>58</v>
      </c>
      <c r="B23" s="223" t="s">
        <v>334</v>
      </c>
      <c r="C23" s="127"/>
      <c r="D23" s="127"/>
      <c r="E23" s="127"/>
    </row>
    <row r="24" spans="1:5" s="221" customFormat="1" ht="12" customHeight="1">
      <c r="A24" s="12" t="s">
        <v>59</v>
      </c>
      <c r="B24" s="223" t="s">
        <v>335</v>
      </c>
      <c r="C24" s="127"/>
      <c r="D24" s="127"/>
      <c r="E24" s="127"/>
    </row>
    <row r="25" spans="1:5" s="221" customFormat="1" ht="12" customHeight="1">
      <c r="A25" s="12" t="s">
        <v>114</v>
      </c>
      <c r="B25" s="223" t="s">
        <v>177</v>
      </c>
      <c r="C25" s="127"/>
      <c r="D25" s="127"/>
      <c r="E25" s="127"/>
    </row>
    <row r="26" spans="1:5" s="221" customFormat="1" ht="12" customHeight="1" thickBot="1">
      <c r="A26" s="14" t="s">
        <v>115</v>
      </c>
      <c r="B26" s="224" t="s">
        <v>178</v>
      </c>
      <c r="C26" s="129"/>
      <c r="D26" s="287"/>
      <c r="E26" s="287"/>
    </row>
    <row r="27" spans="1:5" s="221" customFormat="1" ht="12" customHeight="1" thickBot="1">
      <c r="A27" s="18" t="s">
        <v>116</v>
      </c>
      <c r="B27" s="19" t="s">
        <v>438</v>
      </c>
      <c r="C27" s="131">
        <f>SUM(C28:C34)</f>
        <v>196229000</v>
      </c>
      <c r="D27" s="131">
        <f>SUM(D28:D34)</f>
        <v>196229000</v>
      </c>
      <c r="E27" s="131">
        <f>SUM(E28:E34)</f>
        <v>196229000</v>
      </c>
    </row>
    <row r="28" spans="1:5" s="221" customFormat="1" ht="12" customHeight="1">
      <c r="A28" s="13" t="s">
        <v>179</v>
      </c>
      <c r="B28" s="222" t="s">
        <v>433</v>
      </c>
      <c r="C28" s="128">
        <v>141679000</v>
      </c>
      <c r="D28" s="128">
        <v>141679000</v>
      </c>
      <c r="E28" s="128">
        <v>141679000</v>
      </c>
    </row>
    <row r="29" spans="1:5" s="221" customFormat="1" ht="12" customHeight="1">
      <c r="A29" s="12" t="s">
        <v>180</v>
      </c>
      <c r="B29" s="223" t="s">
        <v>434</v>
      </c>
      <c r="C29" s="127">
        <v>20000000</v>
      </c>
      <c r="D29" s="127">
        <v>20000000</v>
      </c>
      <c r="E29" s="127">
        <v>20000000</v>
      </c>
    </row>
    <row r="30" spans="1:5" s="221" customFormat="1" ht="12" customHeight="1">
      <c r="A30" s="12" t="s">
        <v>181</v>
      </c>
      <c r="B30" s="223" t="s">
        <v>435</v>
      </c>
      <c r="C30" s="127">
        <v>30000000</v>
      </c>
      <c r="D30" s="127">
        <v>30000000</v>
      </c>
      <c r="E30" s="127">
        <v>30000000</v>
      </c>
    </row>
    <row r="31" spans="1:5" s="221" customFormat="1" ht="12" customHeight="1">
      <c r="A31" s="12" t="s">
        <v>182</v>
      </c>
      <c r="B31" s="223" t="s">
        <v>436</v>
      </c>
      <c r="C31" s="127"/>
      <c r="D31" s="127"/>
      <c r="E31" s="127"/>
    </row>
    <row r="32" spans="1:5" s="221" customFormat="1" ht="12" customHeight="1">
      <c r="A32" s="12" t="s">
        <v>430</v>
      </c>
      <c r="B32" s="223" t="s">
        <v>183</v>
      </c>
      <c r="C32" s="127">
        <v>3900000</v>
      </c>
      <c r="D32" s="127">
        <v>3900000</v>
      </c>
      <c r="E32" s="127">
        <v>3900000</v>
      </c>
    </row>
    <row r="33" spans="1:5" s="221" customFormat="1" ht="12" customHeight="1">
      <c r="A33" s="12" t="s">
        <v>431</v>
      </c>
      <c r="B33" s="223" t="s">
        <v>184</v>
      </c>
      <c r="C33" s="127"/>
      <c r="D33" s="127"/>
      <c r="E33" s="127"/>
    </row>
    <row r="34" spans="1:5" s="221" customFormat="1" ht="12" customHeight="1" thickBot="1">
      <c r="A34" s="14" t="s">
        <v>432</v>
      </c>
      <c r="B34" s="280" t="s">
        <v>185</v>
      </c>
      <c r="C34" s="129">
        <v>650000</v>
      </c>
      <c r="D34" s="129">
        <v>650000</v>
      </c>
      <c r="E34" s="129">
        <v>650000</v>
      </c>
    </row>
    <row r="35" spans="1:5" s="221" customFormat="1" ht="12" customHeight="1" thickBot="1">
      <c r="A35" s="18" t="s">
        <v>11</v>
      </c>
      <c r="B35" s="19" t="s">
        <v>342</v>
      </c>
      <c r="C35" s="125">
        <f>SUM(C36:C46)</f>
        <v>43119160</v>
      </c>
      <c r="D35" s="125">
        <f>SUM(D36:D46)</f>
        <v>44244560</v>
      </c>
      <c r="E35" s="125">
        <f>SUM(E36:E46)</f>
        <v>44244560</v>
      </c>
    </row>
    <row r="36" spans="1:5" s="221" customFormat="1" ht="12" customHeight="1">
      <c r="A36" s="13" t="s">
        <v>60</v>
      </c>
      <c r="B36" s="222" t="s">
        <v>188</v>
      </c>
      <c r="C36" s="128"/>
      <c r="D36" s="128"/>
      <c r="E36" s="128"/>
    </row>
    <row r="37" spans="1:5" s="221" customFormat="1" ht="12" customHeight="1">
      <c r="A37" s="12" t="s">
        <v>61</v>
      </c>
      <c r="B37" s="223" t="s">
        <v>189</v>
      </c>
      <c r="C37" s="127">
        <v>7933066</v>
      </c>
      <c r="D37" s="127">
        <v>7933066</v>
      </c>
      <c r="E37" s="127">
        <v>7933066</v>
      </c>
    </row>
    <row r="38" spans="1:5" s="221" customFormat="1" ht="12" customHeight="1">
      <c r="A38" s="12" t="s">
        <v>62</v>
      </c>
      <c r="B38" s="223" t="s">
        <v>190</v>
      </c>
      <c r="C38" s="127">
        <v>12660000</v>
      </c>
      <c r="D38" s="127">
        <v>12660000</v>
      </c>
      <c r="E38" s="127">
        <v>12660000</v>
      </c>
    </row>
    <row r="39" spans="1:5" s="221" customFormat="1" ht="12" customHeight="1">
      <c r="A39" s="12" t="s">
        <v>118</v>
      </c>
      <c r="B39" s="223" t="s">
        <v>191</v>
      </c>
      <c r="C39" s="127">
        <v>3717200</v>
      </c>
      <c r="D39" s="127">
        <v>3717200</v>
      </c>
      <c r="E39" s="127">
        <v>3717200</v>
      </c>
    </row>
    <row r="40" spans="1:5" s="221" customFormat="1" ht="12" customHeight="1">
      <c r="A40" s="12" t="s">
        <v>119</v>
      </c>
      <c r="B40" s="223" t="s">
        <v>192</v>
      </c>
      <c r="C40" s="127">
        <v>11732830</v>
      </c>
      <c r="D40" s="127">
        <v>11732830</v>
      </c>
      <c r="E40" s="127">
        <v>11732830</v>
      </c>
    </row>
    <row r="41" spans="1:5" s="221" customFormat="1" ht="12" customHeight="1">
      <c r="A41" s="12" t="s">
        <v>120</v>
      </c>
      <c r="B41" s="223" t="s">
        <v>193</v>
      </c>
      <c r="C41" s="127">
        <v>6991064</v>
      </c>
      <c r="D41" s="127">
        <v>6991064</v>
      </c>
      <c r="E41" s="127">
        <v>6991064</v>
      </c>
    </row>
    <row r="42" spans="1:5" s="221" customFormat="1" ht="12" customHeight="1">
      <c r="A42" s="12" t="s">
        <v>121</v>
      </c>
      <c r="B42" s="223" t="s">
        <v>194</v>
      </c>
      <c r="C42" s="127"/>
      <c r="D42" s="127"/>
      <c r="E42" s="127"/>
    </row>
    <row r="43" spans="1:5" s="221" customFormat="1" ht="12" customHeight="1">
      <c r="A43" s="12" t="s">
        <v>122</v>
      </c>
      <c r="B43" s="223" t="s">
        <v>437</v>
      </c>
      <c r="C43" s="127">
        <v>85000</v>
      </c>
      <c r="D43" s="127">
        <v>85000</v>
      </c>
      <c r="E43" s="127">
        <v>85000</v>
      </c>
    </row>
    <row r="44" spans="1:5" s="221" customFormat="1" ht="12" customHeight="1">
      <c r="A44" s="12" t="s">
        <v>186</v>
      </c>
      <c r="B44" s="223" t="s">
        <v>196</v>
      </c>
      <c r="C44" s="130"/>
      <c r="D44" s="130"/>
      <c r="E44" s="130"/>
    </row>
    <row r="45" spans="1:5" s="221" customFormat="1" ht="12" customHeight="1">
      <c r="A45" s="14" t="s">
        <v>187</v>
      </c>
      <c r="B45" s="224" t="s">
        <v>344</v>
      </c>
      <c r="C45" s="211"/>
      <c r="D45" s="211"/>
      <c r="E45" s="211"/>
    </row>
    <row r="46" spans="1:5" s="221" customFormat="1" ht="12" customHeight="1" thickBot="1">
      <c r="A46" s="14" t="s">
        <v>343</v>
      </c>
      <c r="B46" s="122" t="s">
        <v>197</v>
      </c>
      <c r="C46" s="211"/>
      <c r="D46" s="211">
        <v>1125400</v>
      </c>
      <c r="E46" s="211">
        <v>1125400</v>
      </c>
    </row>
    <row r="47" spans="1:5" s="221" customFormat="1" ht="12" customHeight="1" thickBot="1">
      <c r="A47" s="18" t="s">
        <v>12</v>
      </c>
      <c r="B47" s="19" t="s">
        <v>198</v>
      </c>
      <c r="C47" s="125">
        <f>SUM(C48:C52)</f>
        <v>0</v>
      </c>
      <c r="D47" s="125">
        <f>SUM(D48:D52)</f>
        <v>0</v>
      </c>
      <c r="E47" s="125">
        <f>SUM(E48:E52)</f>
        <v>0</v>
      </c>
    </row>
    <row r="48" spans="1:5" s="221" customFormat="1" ht="12" customHeight="1">
      <c r="A48" s="13" t="s">
        <v>63</v>
      </c>
      <c r="B48" s="222" t="s">
        <v>202</v>
      </c>
      <c r="C48" s="263"/>
      <c r="D48" s="263"/>
      <c r="E48" s="263"/>
    </row>
    <row r="49" spans="1:5" s="221" customFormat="1" ht="12" customHeight="1">
      <c r="A49" s="12" t="s">
        <v>64</v>
      </c>
      <c r="B49" s="223" t="s">
        <v>203</v>
      </c>
      <c r="C49" s="130"/>
      <c r="D49" s="130"/>
      <c r="E49" s="130"/>
    </row>
    <row r="50" spans="1:5" s="221" customFormat="1" ht="12" customHeight="1">
      <c r="A50" s="12" t="s">
        <v>199</v>
      </c>
      <c r="B50" s="223" t="s">
        <v>204</v>
      </c>
      <c r="C50" s="130"/>
      <c r="D50" s="130"/>
      <c r="E50" s="130"/>
    </row>
    <row r="51" spans="1:5" s="221" customFormat="1" ht="12" customHeight="1">
      <c r="A51" s="12" t="s">
        <v>200</v>
      </c>
      <c r="B51" s="223" t="s">
        <v>205</v>
      </c>
      <c r="C51" s="130"/>
      <c r="D51" s="130"/>
      <c r="E51" s="130"/>
    </row>
    <row r="52" spans="1:5" s="221" customFormat="1" ht="12" customHeight="1" thickBot="1">
      <c r="A52" s="14" t="s">
        <v>201</v>
      </c>
      <c r="B52" s="122" t="s">
        <v>206</v>
      </c>
      <c r="C52" s="211"/>
      <c r="D52" s="211"/>
      <c r="E52" s="211"/>
    </row>
    <row r="53" spans="1:5" s="221" customFormat="1" ht="12" customHeight="1" thickBot="1">
      <c r="A53" s="18" t="s">
        <v>123</v>
      </c>
      <c r="B53" s="19" t="s">
        <v>207</v>
      </c>
      <c r="C53" s="125">
        <f>SUM(C54:C56)</f>
        <v>1500000</v>
      </c>
      <c r="D53" s="125">
        <f>SUM(D54:D56)</f>
        <v>1500000</v>
      </c>
      <c r="E53" s="125">
        <f>SUM(E54:E56)</f>
        <v>1500000</v>
      </c>
    </row>
    <row r="54" spans="1:5" s="221" customFormat="1" ht="12" customHeight="1">
      <c r="A54" s="13" t="s">
        <v>65</v>
      </c>
      <c r="B54" s="222" t="s">
        <v>208</v>
      </c>
      <c r="C54" s="128"/>
      <c r="D54" s="128"/>
      <c r="E54" s="128"/>
    </row>
    <row r="55" spans="1:5" s="221" customFormat="1" ht="12" customHeight="1">
      <c r="A55" s="12" t="s">
        <v>66</v>
      </c>
      <c r="B55" s="223" t="s">
        <v>336</v>
      </c>
      <c r="C55" s="127"/>
      <c r="D55" s="127"/>
      <c r="E55" s="127"/>
    </row>
    <row r="56" spans="1:5" s="221" customFormat="1" ht="12" customHeight="1">
      <c r="A56" s="12" t="s">
        <v>211</v>
      </c>
      <c r="B56" s="223" t="s">
        <v>209</v>
      </c>
      <c r="C56" s="127">
        <v>1500000</v>
      </c>
      <c r="D56" s="127">
        <v>1500000</v>
      </c>
      <c r="E56" s="127">
        <v>1500000</v>
      </c>
    </row>
    <row r="57" spans="1:5" s="221" customFormat="1" ht="12" customHeight="1" thickBot="1">
      <c r="A57" s="14" t="s">
        <v>212</v>
      </c>
      <c r="B57" s="122" t="s">
        <v>210</v>
      </c>
      <c r="C57" s="129"/>
      <c r="D57" s="129"/>
      <c r="E57" s="129"/>
    </row>
    <row r="58" spans="1:5" s="221" customFormat="1" ht="12" customHeight="1" thickBot="1">
      <c r="A58" s="18" t="s">
        <v>14</v>
      </c>
      <c r="B58" s="120" t="s">
        <v>213</v>
      </c>
      <c r="C58" s="125">
        <f>SUM(C59:C61)</f>
        <v>6064053</v>
      </c>
      <c r="D58" s="125">
        <f>SUM(D59:D61)</f>
        <v>6064053</v>
      </c>
      <c r="E58" s="125">
        <f>SUM(E59:E61)</f>
        <v>6064053</v>
      </c>
    </row>
    <row r="59" spans="1:5" s="221" customFormat="1" ht="12" customHeight="1">
      <c r="A59" s="13" t="s">
        <v>124</v>
      </c>
      <c r="B59" s="222" t="s">
        <v>215</v>
      </c>
      <c r="C59" s="130"/>
      <c r="D59" s="130"/>
      <c r="E59" s="130"/>
    </row>
    <row r="60" spans="1:5" s="221" customFormat="1" ht="12" customHeight="1">
      <c r="A60" s="12" t="s">
        <v>125</v>
      </c>
      <c r="B60" s="223" t="s">
        <v>337</v>
      </c>
      <c r="C60" s="130">
        <v>6064053</v>
      </c>
      <c r="D60" s="130">
        <v>6064053</v>
      </c>
      <c r="E60" s="130">
        <v>6064053</v>
      </c>
    </row>
    <row r="61" spans="1:5" s="221" customFormat="1" ht="12" customHeight="1">
      <c r="A61" s="12" t="s">
        <v>147</v>
      </c>
      <c r="B61" s="223" t="s">
        <v>216</v>
      </c>
      <c r="C61" s="130"/>
      <c r="D61" s="130"/>
      <c r="E61" s="130"/>
    </row>
    <row r="62" spans="1:5" s="221" customFormat="1" ht="12" customHeight="1" thickBot="1">
      <c r="A62" s="14" t="s">
        <v>214</v>
      </c>
      <c r="B62" s="122" t="s">
        <v>217</v>
      </c>
      <c r="C62" s="130"/>
      <c r="D62" s="130"/>
      <c r="E62" s="130"/>
    </row>
    <row r="63" spans="1:5" s="221" customFormat="1" ht="12" customHeight="1" thickBot="1">
      <c r="A63" s="276" t="s">
        <v>384</v>
      </c>
      <c r="B63" s="19" t="s">
        <v>218</v>
      </c>
      <c r="C63" s="131">
        <f>+C6+C13+C20+C27+C35+C47+C53+C58</f>
        <v>522962362</v>
      </c>
      <c r="D63" s="131">
        <f>+D6+D13+D20+D27+D35+D47+D53+D58</f>
        <v>526684935</v>
      </c>
      <c r="E63" s="131">
        <f>+E6+E13+E20+E27+E35+E47+E53+E58</f>
        <v>451236120</v>
      </c>
    </row>
    <row r="64" spans="1:5" s="221" customFormat="1" ht="12" customHeight="1" thickBot="1">
      <c r="A64" s="265" t="s">
        <v>219</v>
      </c>
      <c r="B64" s="120" t="s">
        <v>220</v>
      </c>
      <c r="C64" s="125">
        <f>SUM(C65:C67)</f>
        <v>0</v>
      </c>
      <c r="D64" s="125">
        <f>SUM(D65:D67)</f>
        <v>0</v>
      </c>
      <c r="E64" s="125">
        <f>SUM(E65:E67)</f>
        <v>0</v>
      </c>
    </row>
    <row r="65" spans="1:5" s="221" customFormat="1" ht="12" customHeight="1">
      <c r="A65" s="13" t="s">
        <v>248</v>
      </c>
      <c r="B65" s="222" t="s">
        <v>221</v>
      </c>
      <c r="C65" s="130"/>
      <c r="D65" s="130"/>
      <c r="E65" s="130"/>
    </row>
    <row r="66" spans="1:5" s="221" customFormat="1" ht="12" customHeight="1">
      <c r="A66" s="12" t="s">
        <v>257</v>
      </c>
      <c r="B66" s="223" t="s">
        <v>222</v>
      </c>
      <c r="C66" s="130"/>
      <c r="D66" s="130"/>
      <c r="E66" s="130"/>
    </row>
    <row r="67" spans="1:5" s="221" customFormat="1" ht="12" customHeight="1" thickBot="1">
      <c r="A67" s="14" t="s">
        <v>258</v>
      </c>
      <c r="B67" s="270" t="s">
        <v>369</v>
      </c>
      <c r="C67" s="130"/>
      <c r="D67" s="130"/>
      <c r="E67" s="130"/>
    </row>
    <row r="68" spans="1:5" s="221" customFormat="1" ht="12" customHeight="1" thickBot="1">
      <c r="A68" s="265" t="s">
        <v>224</v>
      </c>
      <c r="B68" s="120" t="s">
        <v>225</v>
      </c>
      <c r="C68" s="125">
        <f>SUM(C69:C72)</f>
        <v>0</v>
      </c>
      <c r="D68" s="125">
        <f>SUM(D69:D72)</f>
        <v>0</v>
      </c>
      <c r="E68" s="125">
        <f>SUM(E69:E72)</f>
        <v>0</v>
      </c>
    </row>
    <row r="69" spans="1:5" s="221" customFormat="1" ht="12" customHeight="1">
      <c r="A69" s="13" t="s">
        <v>103</v>
      </c>
      <c r="B69" s="222" t="s">
        <v>226</v>
      </c>
      <c r="C69" s="130"/>
      <c r="D69" s="130"/>
      <c r="E69" s="130"/>
    </row>
    <row r="70" spans="1:5" s="221" customFormat="1" ht="12" customHeight="1">
      <c r="A70" s="12" t="s">
        <v>104</v>
      </c>
      <c r="B70" s="223" t="s">
        <v>447</v>
      </c>
      <c r="C70" s="130"/>
      <c r="D70" s="130"/>
      <c r="E70" s="130"/>
    </row>
    <row r="71" spans="1:5" s="221" customFormat="1" ht="12" customHeight="1">
      <c r="A71" s="12" t="s">
        <v>249</v>
      </c>
      <c r="B71" s="223" t="s">
        <v>227</v>
      </c>
      <c r="C71" s="130"/>
      <c r="D71" s="130"/>
      <c r="E71" s="130"/>
    </row>
    <row r="72" spans="1:5" s="221" customFormat="1" ht="12" customHeight="1" thickBot="1">
      <c r="A72" s="14" t="s">
        <v>250</v>
      </c>
      <c r="B72" s="122" t="s">
        <v>448</v>
      </c>
      <c r="C72" s="130"/>
      <c r="D72" s="130"/>
      <c r="E72" s="130"/>
    </row>
    <row r="73" spans="1:5" s="221" customFormat="1" ht="12" customHeight="1" thickBot="1">
      <c r="A73" s="265" t="s">
        <v>228</v>
      </c>
      <c r="B73" s="120" t="s">
        <v>229</v>
      </c>
      <c r="C73" s="125">
        <f>SUM(C74:C75)</f>
        <v>183872589</v>
      </c>
      <c r="D73" s="125">
        <f>SUM(D74:D75)</f>
        <v>183872589</v>
      </c>
      <c r="E73" s="125">
        <f>SUM(E74:E75)</f>
        <v>183872589</v>
      </c>
    </row>
    <row r="74" spans="1:5" s="221" customFormat="1" ht="12" customHeight="1">
      <c r="A74" s="13" t="s">
        <v>251</v>
      </c>
      <c r="B74" s="222" t="s">
        <v>230</v>
      </c>
      <c r="C74" s="130">
        <v>183872589</v>
      </c>
      <c r="D74" s="130">
        <v>183872589</v>
      </c>
      <c r="E74" s="130">
        <v>183872589</v>
      </c>
    </row>
    <row r="75" spans="1:5" s="221" customFormat="1" ht="12" customHeight="1" thickBot="1">
      <c r="A75" s="14" t="s">
        <v>252</v>
      </c>
      <c r="B75" s="122" t="s">
        <v>231</v>
      </c>
      <c r="C75" s="130"/>
      <c r="D75" s="130"/>
      <c r="E75" s="130"/>
    </row>
    <row r="76" spans="1:5" s="221" customFormat="1" ht="12" customHeight="1" thickBot="1">
      <c r="A76" s="265" t="s">
        <v>232</v>
      </c>
      <c r="B76" s="120" t="s">
        <v>233</v>
      </c>
      <c r="C76" s="125">
        <f>SUM(C77:C79)</f>
        <v>0</v>
      </c>
      <c r="D76" s="125">
        <f>SUM(D77:D79)</f>
        <v>0</v>
      </c>
      <c r="E76" s="125">
        <f>SUM(E77:E79)</f>
        <v>0</v>
      </c>
    </row>
    <row r="77" spans="1:5" s="221" customFormat="1" ht="12" customHeight="1">
      <c r="A77" s="13" t="s">
        <v>253</v>
      </c>
      <c r="B77" s="222" t="s">
        <v>234</v>
      </c>
      <c r="C77" s="130"/>
      <c r="D77" s="130"/>
      <c r="E77" s="130"/>
    </row>
    <row r="78" spans="1:5" s="221" customFormat="1" ht="12" customHeight="1">
      <c r="A78" s="12" t="s">
        <v>254</v>
      </c>
      <c r="B78" s="223" t="s">
        <v>235</v>
      </c>
      <c r="C78" s="130"/>
      <c r="D78" s="130"/>
      <c r="E78" s="130"/>
    </row>
    <row r="79" spans="1:5" s="221" customFormat="1" ht="12" customHeight="1" thickBot="1">
      <c r="A79" s="14" t="s">
        <v>255</v>
      </c>
      <c r="B79" s="122" t="s">
        <v>449</v>
      </c>
      <c r="C79" s="130"/>
      <c r="D79" s="290"/>
      <c r="E79" s="290"/>
    </row>
    <row r="80" spans="1:5" s="221" customFormat="1" ht="12" customHeight="1" thickBot="1">
      <c r="A80" s="265" t="s">
        <v>236</v>
      </c>
      <c r="B80" s="120" t="s">
        <v>256</v>
      </c>
      <c r="C80" s="125">
        <f>SUM(C81:C84)</f>
        <v>0</v>
      </c>
      <c r="D80" s="125">
        <f>SUM(D81:D84)</f>
        <v>0</v>
      </c>
      <c r="E80" s="125">
        <f>SUM(E81:E84)</f>
        <v>0</v>
      </c>
    </row>
    <row r="81" spans="1:5" s="221" customFormat="1" ht="12" customHeight="1">
      <c r="A81" s="226" t="s">
        <v>237</v>
      </c>
      <c r="B81" s="222" t="s">
        <v>238</v>
      </c>
      <c r="C81" s="130"/>
      <c r="D81" s="130"/>
      <c r="E81" s="130"/>
    </row>
    <row r="82" spans="1:5" s="221" customFormat="1" ht="12" customHeight="1">
      <c r="A82" s="227" t="s">
        <v>239</v>
      </c>
      <c r="B82" s="223" t="s">
        <v>240</v>
      </c>
      <c r="C82" s="130"/>
      <c r="D82" s="130"/>
      <c r="E82" s="130"/>
    </row>
    <row r="83" spans="1:5" s="221" customFormat="1" ht="12" customHeight="1">
      <c r="A83" s="227" t="s">
        <v>241</v>
      </c>
      <c r="B83" s="223" t="s">
        <v>242</v>
      </c>
      <c r="C83" s="130"/>
      <c r="D83" s="130"/>
      <c r="E83" s="130"/>
    </row>
    <row r="84" spans="1:5" s="221" customFormat="1" ht="12" customHeight="1" thickBot="1">
      <c r="A84" s="228" t="s">
        <v>243</v>
      </c>
      <c r="B84" s="122" t="s">
        <v>244</v>
      </c>
      <c r="C84" s="130"/>
      <c r="D84" s="130"/>
      <c r="E84" s="130"/>
    </row>
    <row r="85" spans="1:5" s="221" customFormat="1" ht="12" customHeight="1" thickBot="1">
      <c r="A85" s="265" t="s">
        <v>245</v>
      </c>
      <c r="B85" s="120" t="s">
        <v>383</v>
      </c>
      <c r="C85" s="264"/>
      <c r="D85" s="264"/>
      <c r="E85" s="264"/>
    </row>
    <row r="86" spans="1:5" s="221" customFormat="1" ht="13.5" customHeight="1" thickBot="1">
      <c r="A86" s="265" t="s">
        <v>247</v>
      </c>
      <c r="B86" s="120" t="s">
        <v>246</v>
      </c>
      <c r="C86" s="264"/>
      <c r="D86" s="264"/>
      <c r="E86" s="264"/>
    </row>
    <row r="87" spans="1:5" s="221" customFormat="1" ht="15.75" customHeight="1" thickBot="1">
      <c r="A87" s="265" t="s">
        <v>259</v>
      </c>
      <c r="B87" s="229" t="s">
        <v>386</v>
      </c>
      <c r="C87" s="131">
        <f>+C64+C68+C73+C76+C80+C86+C85</f>
        <v>183872589</v>
      </c>
      <c r="D87" s="131">
        <f>+D64+D68+D73+D76+D80+D86+D85</f>
        <v>183872589</v>
      </c>
      <c r="E87" s="131">
        <f>+E64+E68+E73+E76+E80+E86+E85</f>
        <v>183872589</v>
      </c>
    </row>
    <row r="88" spans="1:5" s="221" customFormat="1" ht="16.5" customHeight="1" thickBot="1">
      <c r="A88" s="266" t="s">
        <v>385</v>
      </c>
      <c r="B88" s="230" t="s">
        <v>387</v>
      </c>
      <c r="C88" s="131">
        <f>+C63+C87</f>
        <v>706834951</v>
      </c>
      <c r="D88" s="131">
        <f>+D63+D87</f>
        <v>710557524</v>
      </c>
      <c r="E88" s="131">
        <f>+E63+E87</f>
        <v>635108709</v>
      </c>
    </row>
    <row r="89" spans="1:5" s="221" customFormat="1" ht="83.25" customHeight="1">
      <c r="A89" s="3"/>
      <c r="B89" s="4"/>
      <c r="C89" s="132"/>
      <c r="D89" s="219"/>
      <c r="E89" s="219"/>
    </row>
    <row r="90" spans="1:5" ht="16.5" customHeight="1" thickBot="1">
      <c r="A90" s="306" t="s">
        <v>35</v>
      </c>
      <c r="B90" s="306"/>
      <c r="C90" s="306"/>
      <c r="D90" s="70">
        <f>D2</f>
        <v>0</v>
      </c>
      <c r="E90" s="70">
        <f>E2</f>
        <v>0</v>
      </c>
    </row>
    <row r="91" spans="1:5" s="231" customFormat="1" ht="16.5" customHeight="1" thickBot="1">
      <c r="A91" s="308" t="s">
        <v>106</v>
      </c>
      <c r="B91" s="308"/>
      <c r="C91" s="70" t="str">
        <f>C3</f>
        <v>Forintban!</v>
      </c>
      <c r="D91" s="29" t="str">
        <f>+D3</f>
        <v>Forintban!</v>
      </c>
      <c r="E91" s="29" t="str">
        <f>+E3</f>
        <v>Forintban!</v>
      </c>
    </row>
    <row r="92" spans="1:5" ht="37.5" customHeight="1" thickBot="1">
      <c r="A92" s="21" t="s">
        <v>55</v>
      </c>
      <c r="B92" s="22" t="s">
        <v>36</v>
      </c>
      <c r="C92" s="29" t="e">
        <f>+C4</f>
        <v>#REF!</v>
      </c>
      <c r="D92" s="29" t="str">
        <f>+D4</f>
        <v>2018. évi előirányzat júniusi módosítás</v>
      </c>
      <c r="E92" s="29" t="str">
        <f>+E4</f>
        <v>2018. évi előirányzat novemberi módosítás</v>
      </c>
    </row>
    <row r="93" spans="1:5" s="220" customFormat="1" ht="12" customHeight="1" thickBot="1">
      <c r="A93" s="26"/>
      <c r="B93" s="27" t="s">
        <v>395</v>
      </c>
      <c r="C93" s="28" t="s">
        <v>396</v>
      </c>
      <c r="D93" s="28" t="s">
        <v>397</v>
      </c>
      <c r="E93" s="28" t="s">
        <v>399</v>
      </c>
    </row>
    <row r="94" spans="1:5" ht="12" customHeight="1" thickBot="1">
      <c r="A94" s="20" t="s">
        <v>7</v>
      </c>
      <c r="B94" s="25" t="s">
        <v>345</v>
      </c>
      <c r="C94" s="124">
        <f>C95+C96+C97+C98+C99+C112</f>
        <v>488225629</v>
      </c>
      <c r="D94" s="124">
        <f>D95+D96+D97+D98+D99+D112</f>
        <v>505173693</v>
      </c>
      <c r="E94" s="124">
        <f>E95+E96+E97+E98+E99+E112</f>
        <v>484371091</v>
      </c>
    </row>
    <row r="95" spans="1:5" ht="12" customHeight="1">
      <c r="A95" s="15" t="s">
        <v>67</v>
      </c>
      <c r="B95" s="8" t="s">
        <v>37</v>
      </c>
      <c r="C95" s="126">
        <v>139645292</v>
      </c>
      <c r="D95" s="126">
        <v>143522683</v>
      </c>
      <c r="E95" s="126">
        <v>143191116</v>
      </c>
    </row>
    <row r="96" spans="1:5" ht="12" customHeight="1">
      <c r="A96" s="12" t="s">
        <v>68</v>
      </c>
      <c r="B96" s="6" t="s">
        <v>126</v>
      </c>
      <c r="C96" s="127">
        <v>28324309</v>
      </c>
      <c r="D96" s="127">
        <v>29082934</v>
      </c>
      <c r="E96" s="127">
        <v>29160028</v>
      </c>
    </row>
    <row r="97" spans="1:5" ht="12" customHeight="1">
      <c r="A97" s="12" t="s">
        <v>69</v>
      </c>
      <c r="B97" s="6" t="s">
        <v>95</v>
      </c>
      <c r="C97" s="129">
        <v>161983668</v>
      </c>
      <c r="D97" s="129">
        <v>192451923</v>
      </c>
      <c r="E97" s="129">
        <v>176851121</v>
      </c>
    </row>
    <row r="98" spans="1:5" ht="12" customHeight="1">
      <c r="A98" s="12" t="s">
        <v>70</v>
      </c>
      <c r="B98" s="9" t="s">
        <v>127</v>
      </c>
      <c r="C98" s="129">
        <v>10646000</v>
      </c>
      <c r="D98" s="129">
        <v>10348240</v>
      </c>
      <c r="E98" s="129">
        <v>12204760</v>
      </c>
    </row>
    <row r="99" spans="1:5" ht="12" customHeight="1">
      <c r="A99" s="12" t="s">
        <v>78</v>
      </c>
      <c r="B99" s="17" t="s">
        <v>128</v>
      </c>
      <c r="C99" s="129">
        <v>48453208</v>
      </c>
      <c r="D99" s="129">
        <v>50133181</v>
      </c>
      <c r="E99" s="129">
        <v>64291310</v>
      </c>
    </row>
    <row r="100" spans="1:5" ht="12" customHeight="1">
      <c r="A100" s="12" t="s">
        <v>71</v>
      </c>
      <c r="B100" s="6" t="s">
        <v>350</v>
      </c>
      <c r="C100" s="129">
        <v>1702797</v>
      </c>
      <c r="D100" s="129">
        <v>2842770</v>
      </c>
      <c r="E100" s="129">
        <v>2842770</v>
      </c>
    </row>
    <row r="101" spans="1:5" ht="12" customHeight="1">
      <c r="A101" s="12" t="s">
        <v>72</v>
      </c>
      <c r="B101" s="74" t="s">
        <v>349</v>
      </c>
      <c r="C101" s="129"/>
      <c r="D101" s="129"/>
      <c r="E101" s="129"/>
    </row>
    <row r="102" spans="1:5" ht="12" customHeight="1">
      <c r="A102" s="12" t="s">
        <v>79</v>
      </c>
      <c r="B102" s="74" t="s">
        <v>348</v>
      </c>
      <c r="C102" s="129"/>
      <c r="D102" s="129"/>
      <c r="E102" s="129"/>
    </row>
    <row r="103" spans="1:5" ht="12" customHeight="1">
      <c r="A103" s="12" t="s">
        <v>80</v>
      </c>
      <c r="B103" s="72" t="s">
        <v>262</v>
      </c>
      <c r="C103" s="129"/>
      <c r="D103" s="129"/>
      <c r="E103" s="129"/>
    </row>
    <row r="104" spans="1:5" ht="12" customHeight="1">
      <c r="A104" s="12" t="s">
        <v>81</v>
      </c>
      <c r="B104" s="73" t="s">
        <v>263</v>
      </c>
      <c r="C104" s="129"/>
      <c r="D104" s="129"/>
      <c r="E104" s="129"/>
    </row>
    <row r="105" spans="1:5" ht="12" customHeight="1">
      <c r="A105" s="12" t="s">
        <v>82</v>
      </c>
      <c r="B105" s="73" t="s">
        <v>264</v>
      </c>
      <c r="C105" s="129"/>
      <c r="D105" s="129"/>
      <c r="E105" s="129"/>
    </row>
    <row r="106" spans="1:5" ht="12" customHeight="1">
      <c r="A106" s="12" t="s">
        <v>84</v>
      </c>
      <c r="B106" s="72" t="s">
        <v>265</v>
      </c>
      <c r="C106" s="129">
        <v>34165411</v>
      </c>
      <c r="D106" s="129">
        <v>34605411</v>
      </c>
      <c r="E106" s="129">
        <v>34605411</v>
      </c>
    </row>
    <row r="107" spans="1:5" ht="12" customHeight="1">
      <c r="A107" s="12" t="s">
        <v>129</v>
      </c>
      <c r="B107" s="72" t="s">
        <v>266</v>
      </c>
      <c r="C107" s="129"/>
      <c r="D107" s="129"/>
      <c r="E107" s="129"/>
    </row>
    <row r="108" spans="1:5" ht="12" customHeight="1">
      <c r="A108" s="12" t="s">
        <v>260</v>
      </c>
      <c r="B108" s="73" t="s">
        <v>267</v>
      </c>
      <c r="C108" s="129"/>
      <c r="D108" s="129"/>
      <c r="E108" s="129"/>
    </row>
    <row r="109" spans="1:5" ht="12" customHeight="1">
      <c r="A109" s="11" t="s">
        <v>261</v>
      </c>
      <c r="B109" s="74" t="s">
        <v>268</v>
      </c>
      <c r="C109" s="129"/>
      <c r="D109" s="129"/>
      <c r="E109" s="129"/>
    </row>
    <row r="110" spans="1:5" ht="12" customHeight="1">
      <c r="A110" s="12" t="s">
        <v>346</v>
      </c>
      <c r="B110" s="74" t="s">
        <v>269</v>
      </c>
      <c r="C110" s="129"/>
      <c r="D110" s="129"/>
      <c r="E110" s="129"/>
    </row>
    <row r="111" spans="1:5" ht="12" customHeight="1">
      <c r="A111" s="14" t="s">
        <v>347</v>
      </c>
      <c r="B111" s="74" t="s">
        <v>270</v>
      </c>
      <c r="C111" s="129">
        <v>12585000</v>
      </c>
      <c r="D111" s="129">
        <v>12585000</v>
      </c>
      <c r="E111" s="129">
        <v>26437000</v>
      </c>
    </row>
    <row r="112" spans="1:5" ht="12" customHeight="1">
      <c r="A112" s="12" t="s">
        <v>351</v>
      </c>
      <c r="B112" s="9" t="s">
        <v>38</v>
      </c>
      <c r="C112" s="127">
        <v>99173152</v>
      </c>
      <c r="D112" s="127">
        <v>79634732</v>
      </c>
      <c r="E112" s="127">
        <v>58672756</v>
      </c>
    </row>
    <row r="113" spans="1:5" ht="12" customHeight="1">
      <c r="A113" s="12" t="s">
        <v>352</v>
      </c>
      <c r="B113" s="6" t="s">
        <v>354</v>
      </c>
      <c r="C113" s="127">
        <v>92872967</v>
      </c>
      <c r="D113" s="127">
        <v>73334547</v>
      </c>
      <c r="E113" s="127">
        <v>52372571</v>
      </c>
    </row>
    <row r="114" spans="1:5" ht="12" customHeight="1" thickBot="1">
      <c r="A114" s="16" t="s">
        <v>353</v>
      </c>
      <c r="B114" s="274" t="s">
        <v>355</v>
      </c>
      <c r="C114" s="133">
        <v>6300185</v>
      </c>
      <c r="D114" s="133">
        <v>6300185</v>
      </c>
      <c r="E114" s="133">
        <v>6300185</v>
      </c>
    </row>
    <row r="115" spans="1:5" ht="12" customHeight="1" thickBot="1">
      <c r="A115" s="271" t="s">
        <v>8</v>
      </c>
      <c r="B115" s="272" t="s">
        <v>271</v>
      </c>
      <c r="C115" s="273">
        <f>+C116+C118+C120</f>
        <v>215099727</v>
      </c>
      <c r="D115" s="273">
        <f>+D116+D118+D120</f>
        <v>215057526</v>
      </c>
      <c r="E115" s="273">
        <f>+E116+E118+E120</f>
        <v>160063745</v>
      </c>
    </row>
    <row r="116" spans="1:5" ht="12" customHeight="1">
      <c r="A116" s="13" t="s">
        <v>73</v>
      </c>
      <c r="B116" s="6" t="s">
        <v>146</v>
      </c>
      <c r="C116" s="128">
        <v>180960083</v>
      </c>
      <c r="D116" s="128">
        <v>158963869</v>
      </c>
      <c r="E116" s="128">
        <v>93179838</v>
      </c>
    </row>
    <row r="117" spans="1:5" ht="12" customHeight="1">
      <c r="A117" s="13" t="s">
        <v>74</v>
      </c>
      <c r="B117" s="10" t="s">
        <v>275</v>
      </c>
      <c r="C117" s="128">
        <v>143309282</v>
      </c>
      <c r="D117" s="128">
        <v>114856049</v>
      </c>
      <c r="E117" s="128">
        <v>46041365</v>
      </c>
    </row>
    <row r="118" spans="1:5" ht="12" customHeight="1">
      <c r="A118" s="13" t="s">
        <v>75</v>
      </c>
      <c r="B118" s="10" t="s">
        <v>130</v>
      </c>
      <c r="C118" s="127">
        <v>34139644</v>
      </c>
      <c r="D118" s="127">
        <v>56093657</v>
      </c>
      <c r="E118" s="127">
        <v>66883907</v>
      </c>
    </row>
    <row r="119" spans="1:5" ht="12" customHeight="1">
      <c r="A119" s="13" t="s">
        <v>76</v>
      </c>
      <c r="B119" s="10" t="s">
        <v>276</v>
      </c>
      <c r="C119" s="118"/>
      <c r="D119" s="118"/>
      <c r="E119" s="118"/>
    </row>
    <row r="120" spans="1:5" ht="12" customHeight="1">
      <c r="A120" s="13" t="s">
        <v>77</v>
      </c>
      <c r="B120" s="122" t="s">
        <v>451</v>
      </c>
      <c r="C120" s="118"/>
      <c r="D120" s="118"/>
      <c r="E120" s="118"/>
    </row>
    <row r="121" spans="1:5" ht="12" customHeight="1">
      <c r="A121" s="13" t="s">
        <v>83</v>
      </c>
      <c r="B121" s="121" t="s">
        <v>338</v>
      </c>
      <c r="C121" s="118"/>
      <c r="D121" s="118"/>
      <c r="E121" s="118"/>
    </row>
    <row r="122" spans="1:5" ht="12" customHeight="1">
      <c r="A122" s="13" t="s">
        <v>85</v>
      </c>
      <c r="B122" s="218" t="s">
        <v>281</v>
      </c>
      <c r="C122" s="118"/>
      <c r="D122" s="118"/>
      <c r="E122" s="118"/>
    </row>
    <row r="123" spans="1:5" ht="15.75">
      <c r="A123" s="13" t="s">
        <v>131</v>
      </c>
      <c r="B123" s="73" t="s">
        <v>264</v>
      </c>
      <c r="C123" s="118"/>
      <c r="D123" s="118"/>
      <c r="E123" s="118"/>
    </row>
    <row r="124" spans="1:5" ht="12" customHeight="1">
      <c r="A124" s="13" t="s">
        <v>132</v>
      </c>
      <c r="B124" s="73" t="s">
        <v>280</v>
      </c>
      <c r="C124" s="118"/>
      <c r="D124" s="118"/>
      <c r="E124" s="118"/>
    </row>
    <row r="125" spans="1:5" ht="12" customHeight="1">
      <c r="A125" s="13" t="s">
        <v>133</v>
      </c>
      <c r="B125" s="73" t="s">
        <v>279</v>
      </c>
      <c r="C125" s="118"/>
      <c r="D125" s="118"/>
      <c r="E125" s="118"/>
    </row>
    <row r="126" spans="1:5" ht="12" customHeight="1">
      <c r="A126" s="13" t="s">
        <v>272</v>
      </c>
      <c r="B126" s="73" t="s">
        <v>267</v>
      </c>
      <c r="C126" s="118"/>
      <c r="D126" s="118"/>
      <c r="E126" s="118"/>
    </row>
    <row r="127" spans="1:5" ht="12" customHeight="1">
      <c r="A127" s="13" t="s">
        <v>273</v>
      </c>
      <c r="B127" s="73" t="s">
        <v>278</v>
      </c>
      <c r="C127" s="118"/>
      <c r="D127" s="118"/>
      <c r="E127" s="118"/>
    </row>
    <row r="128" spans="1:5" ht="16.5" thickBot="1">
      <c r="A128" s="11" t="s">
        <v>274</v>
      </c>
      <c r="B128" s="73" t="s">
        <v>277</v>
      </c>
      <c r="C128" s="119"/>
      <c r="D128" s="119"/>
      <c r="E128" s="119"/>
    </row>
    <row r="129" spans="1:5" ht="12" customHeight="1" thickBot="1">
      <c r="A129" s="18" t="s">
        <v>9</v>
      </c>
      <c r="B129" s="66" t="s">
        <v>356</v>
      </c>
      <c r="C129" s="125">
        <f>+C94+C115</f>
        <v>703325356</v>
      </c>
      <c r="D129" s="125">
        <f>+D94+D115</f>
        <v>720231219</v>
      </c>
      <c r="E129" s="125">
        <f>+E94+E115</f>
        <v>644434836</v>
      </c>
    </row>
    <row r="130" spans="1:5" ht="12" customHeight="1" thickBot="1">
      <c r="A130" s="18" t="s">
        <v>10</v>
      </c>
      <c r="B130" s="66" t="s">
        <v>357</v>
      </c>
      <c r="C130" s="125">
        <f>+C131+C132+C133</f>
        <v>0</v>
      </c>
      <c r="D130" s="125">
        <f>+D131+D132+D133</f>
        <v>0</v>
      </c>
      <c r="E130" s="125">
        <f>+E131+E132+E133</f>
        <v>0</v>
      </c>
    </row>
    <row r="131" spans="1:5" ht="12" customHeight="1">
      <c r="A131" s="13" t="s">
        <v>179</v>
      </c>
      <c r="B131" s="10" t="s">
        <v>364</v>
      </c>
      <c r="C131" s="118"/>
      <c r="D131" s="118"/>
      <c r="E131" s="118"/>
    </row>
    <row r="132" spans="1:5" ht="12" customHeight="1">
      <c r="A132" s="13" t="s">
        <v>180</v>
      </c>
      <c r="B132" s="10" t="s">
        <v>365</v>
      </c>
      <c r="C132" s="118"/>
      <c r="D132" s="118"/>
      <c r="E132" s="118"/>
    </row>
    <row r="133" spans="1:5" ht="12" customHeight="1" thickBot="1">
      <c r="A133" s="11" t="s">
        <v>181</v>
      </c>
      <c r="B133" s="10" t="s">
        <v>366</v>
      </c>
      <c r="C133" s="118"/>
      <c r="D133" s="118"/>
      <c r="E133" s="118"/>
    </row>
    <row r="134" spans="1:5" ht="12" customHeight="1" thickBot="1">
      <c r="A134" s="18" t="s">
        <v>11</v>
      </c>
      <c r="B134" s="66" t="s">
        <v>358</v>
      </c>
      <c r="C134" s="125">
        <f>SUM(C135:C140)</f>
        <v>0</v>
      </c>
      <c r="D134" s="125">
        <f>SUM(D135:D140)</f>
        <v>0</v>
      </c>
      <c r="E134" s="125">
        <f>SUM(E135:E140)</f>
        <v>0</v>
      </c>
    </row>
    <row r="135" spans="1:5" ht="12" customHeight="1">
      <c r="A135" s="13" t="s">
        <v>60</v>
      </c>
      <c r="B135" s="7" t="s">
        <v>367</v>
      </c>
      <c r="C135" s="118"/>
      <c r="D135" s="118"/>
      <c r="E135" s="118"/>
    </row>
    <row r="136" spans="1:5" ht="12" customHeight="1">
      <c r="A136" s="13" t="s">
        <v>61</v>
      </c>
      <c r="B136" s="7" t="s">
        <v>359</v>
      </c>
      <c r="C136" s="118"/>
      <c r="D136" s="118"/>
      <c r="E136" s="118"/>
    </row>
    <row r="137" spans="1:5" ht="12" customHeight="1">
      <c r="A137" s="13" t="s">
        <v>62</v>
      </c>
      <c r="B137" s="7" t="s">
        <v>360</v>
      </c>
      <c r="C137" s="118"/>
      <c r="D137" s="118"/>
      <c r="E137" s="118"/>
    </row>
    <row r="138" spans="1:5" ht="12" customHeight="1">
      <c r="A138" s="13" t="s">
        <v>118</v>
      </c>
      <c r="B138" s="7" t="s">
        <v>361</v>
      </c>
      <c r="C138" s="118"/>
      <c r="D138" s="118"/>
      <c r="E138" s="118"/>
    </row>
    <row r="139" spans="1:5" ht="12" customHeight="1">
      <c r="A139" s="13" t="s">
        <v>119</v>
      </c>
      <c r="B139" s="7" t="s">
        <v>362</v>
      </c>
      <c r="C139" s="118"/>
      <c r="D139" s="118"/>
      <c r="E139" s="118"/>
    </row>
    <row r="140" spans="1:5" ht="12" customHeight="1" thickBot="1">
      <c r="A140" s="11" t="s">
        <v>120</v>
      </c>
      <c r="B140" s="7" t="s">
        <v>363</v>
      </c>
      <c r="C140" s="118"/>
      <c r="D140" s="118"/>
      <c r="E140" s="118"/>
    </row>
    <row r="141" spans="1:5" ht="12" customHeight="1" thickBot="1">
      <c r="A141" s="18" t="s">
        <v>12</v>
      </c>
      <c r="B141" s="66" t="s">
        <v>371</v>
      </c>
      <c r="C141" s="131">
        <f>+C142+C143+C144+C145</f>
        <v>4052052</v>
      </c>
      <c r="D141" s="131">
        <f>+D142+D143+D144+D145</f>
        <v>4052052</v>
      </c>
      <c r="E141" s="131">
        <f>+E142+E143+E144+E145</f>
        <v>4052052</v>
      </c>
    </row>
    <row r="142" spans="1:5" ht="12" customHeight="1">
      <c r="A142" s="13" t="s">
        <v>63</v>
      </c>
      <c r="B142" s="7" t="s">
        <v>282</v>
      </c>
      <c r="C142" s="118"/>
      <c r="D142" s="118"/>
      <c r="E142" s="118"/>
    </row>
    <row r="143" spans="1:5" ht="12" customHeight="1">
      <c r="A143" s="13" t="s">
        <v>64</v>
      </c>
      <c r="B143" s="7" t="s">
        <v>283</v>
      </c>
      <c r="C143" s="118">
        <v>4052052</v>
      </c>
      <c r="D143" s="118">
        <v>4052052</v>
      </c>
      <c r="E143" s="118">
        <v>4052052</v>
      </c>
    </row>
    <row r="144" spans="1:5" ht="12" customHeight="1">
      <c r="A144" s="13" t="s">
        <v>199</v>
      </c>
      <c r="B144" s="7" t="s">
        <v>372</v>
      </c>
      <c r="C144" s="118"/>
      <c r="D144" s="118"/>
      <c r="E144" s="118"/>
    </row>
    <row r="145" spans="1:5" ht="12" customHeight="1" thickBot="1">
      <c r="A145" s="11" t="s">
        <v>200</v>
      </c>
      <c r="B145" s="5" t="s">
        <v>302</v>
      </c>
      <c r="C145" s="118"/>
      <c r="D145" s="118"/>
      <c r="E145" s="118"/>
    </row>
    <row r="146" spans="1:5" ht="12" customHeight="1" thickBot="1">
      <c r="A146" s="18" t="s">
        <v>13</v>
      </c>
      <c r="B146" s="66" t="s">
        <v>373</v>
      </c>
      <c r="C146" s="134">
        <f>SUM(C147:C151)</f>
        <v>0</v>
      </c>
      <c r="D146" s="134">
        <f>SUM(D147:D151)</f>
        <v>0</v>
      </c>
      <c r="E146" s="134">
        <f>SUM(E147:E151)</f>
        <v>0</v>
      </c>
    </row>
    <row r="147" spans="1:5" ht="12" customHeight="1">
      <c r="A147" s="13" t="s">
        <v>65</v>
      </c>
      <c r="B147" s="7" t="s">
        <v>368</v>
      </c>
      <c r="C147" s="118"/>
      <c r="D147" s="118"/>
      <c r="E147" s="118"/>
    </row>
    <row r="148" spans="1:5" ht="12" customHeight="1">
      <c r="A148" s="13" t="s">
        <v>66</v>
      </c>
      <c r="B148" s="7" t="s">
        <v>375</v>
      </c>
      <c r="C148" s="118"/>
      <c r="D148" s="118"/>
      <c r="E148" s="118"/>
    </row>
    <row r="149" spans="1:5" ht="12" customHeight="1">
      <c r="A149" s="13" t="s">
        <v>211</v>
      </c>
      <c r="B149" s="7" t="s">
        <v>370</v>
      </c>
      <c r="C149" s="118"/>
      <c r="D149" s="118"/>
      <c r="E149" s="118"/>
    </row>
    <row r="150" spans="1:5" ht="12" customHeight="1">
      <c r="A150" s="13" t="s">
        <v>212</v>
      </c>
      <c r="B150" s="7" t="s">
        <v>376</v>
      </c>
      <c r="C150" s="118"/>
      <c r="D150" s="118"/>
      <c r="E150" s="118"/>
    </row>
    <row r="151" spans="1:5" ht="12" customHeight="1" thickBot="1">
      <c r="A151" s="13" t="s">
        <v>374</v>
      </c>
      <c r="B151" s="7" t="s">
        <v>377</v>
      </c>
      <c r="C151" s="118"/>
      <c r="D151" s="118"/>
      <c r="E151" s="118"/>
    </row>
    <row r="152" spans="1:5" ht="12" customHeight="1" thickBot="1">
      <c r="A152" s="18" t="s">
        <v>14</v>
      </c>
      <c r="B152" s="66" t="s">
        <v>378</v>
      </c>
      <c r="C152" s="275"/>
      <c r="D152" s="275"/>
      <c r="E152" s="275"/>
    </row>
    <row r="153" spans="1:5" ht="12" customHeight="1" thickBot="1">
      <c r="A153" s="18" t="s">
        <v>15</v>
      </c>
      <c r="B153" s="66" t="s">
        <v>379</v>
      </c>
      <c r="C153" s="275"/>
      <c r="D153" s="275"/>
      <c r="E153" s="275"/>
    </row>
    <row r="154" spans="1:9" ht="15" customHeight="1" thickBot="1">
      <c r="A154" s="18" t="s">
        <v>16</v>
      </c>
      <c r="B154" s="66" t="s">
        <v>381</v>
      </c>
      <c r="C154" s="232">
        <f>+C130+C134+C141+C146+C152+C153</f>
        <v>4052052</v>
      </c>
      <c r="D154" s="232">
        <f>+D130+D134+D141+D146+D152+D153</f>
        <v>4052052</v>
      </c>
      <c r="E154" s="232">
        <f>+E130+E134+E141+E146+E152+E153</f>
        <v>4052052</v>
      </c>
      <c r="F154" s="233"/>
      <c r="G154" s="234"/>
      <c r="H154" s="234"/>
      <c r="I154" s="234"/>
    </row>
    <row r="155" spans="1:5" s="221" customFormat="1" ht="12.75" customHeight="1" thickBot="1">
      <c r="A155" s="123" t="s">
        <v>17</v>
      </c>
      <c r="B155" s="199" t="s">
        <v>380</v>
      </c>
      <c r="C155" s="232">
        <f>+C129+C154</f>
        <v>707377408</v>
      </c>
      <c r="D155" s="232">
        <f>+D129+D154</f>
        <v>724283271</v>
      </c>
      <c r="E155" s="232">
        <f>+E129+E154</f>
        <v>648486888</v>
      </c>
    </row>
    <row r="156" ht="7.5" customHeight="1"/>
    <row r="157" spans="1:5" ht="15.75">
      <c r="A157" s="309" t="s">
        <v>284</v>
      </c>
      <c r="B157" s="309"/>
      <c r="C157" s="309"/>
      <c r="D157" s="219"/>
      <c r="E157" s="219"/>
    </row>
    <row r="158" spans="1:5" ht="15" customHeight="1" thickBot="1">
      <c r="A158" s="307" t="s">
        <v>107</v>
      </c>
      <c r="B158" s="307"/>
      <c r="C158" s="135" t="str">
        <f>C91</f>
        <v>Forintban!</v>
      </c>
      <c r="D158" s="135" t="str">
        <f>D91</f>
        <v>Forintban!</v>
      </c>
      <c r="E158" s="135" t="str">
        <f>E91</f>
        <v>Forintban!</v>
      </c>
    </row>
    <row r="159" spans="1:5" ht="13.5" customHeight="1" thickBot="1">
      <c r="A159" s="18">
        <v>1</v>
      </c>
      <c r="B159" s="24" t="s">
        <v>382</v>
      </c>
      <c r="C159" s="125">
        <f>+C63-C129</f>
        <v>-180362994</v>
      </c>
      <c r="D159" s="125">
        <f>+D63-D129</f>
        <v>-193546284</v>
      </c>
      <c r="E159" s="125">
        <f>+E63-E129</f>
        <v>-193198716</v>
      </c>
    </row>
    <row r="160" spans="1:5" ht="27.75" customHeight="1" thickBot="1">
      <c r="A160" s="18" t="s">
        <v>8</v>
      </c>
      <c r="B160" s="24" t="s">
        <v>388</v>
      </c>
      <c r="C160" s="125">
        <f>+C87-C154</f>
        <v>179820537</v>
      </c>
      <c r="D160" s="125">
        <f>+D87-D154</f>
        <v>179820537</v>
      </c>
      <c r="E160" s="125">
        <f>+E87-E154</f>
        <v>179820537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
KÖTELEZŐ FELADATAINAK MÉRLEGE &amp;R&amp;"Times New Roman CE,Félkövér dőlt"&amp;11 1.2. melléklet a ........./2018. (.......) önkormányzati rendelethez</oddHeader>
  </headerFooter>
  <rowBreaks count="1" manualBreakCount="1"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I160"/>
  <sheetViews>
    <sheetView view="pageBreakPreview" zoomScaleNormal="130" zoomScaleSheetLayoutView="100" workbookViewId="0" topLeftCell="A130">
      <selection activeCell="E146" sqref="E146"/>
    </sheetView>
  </sheetViews>
  <sheetFormatPr defaultColWidth="9.00390625" defaultRowHeight="12.75"/>
  <cols>
    <col min="1" max="1" width="9.50390625" style="200" customWidth="1"/>
    <col min="2" max="2" width="91.625" style="200" customWidth="1"/>
    <col min="3" max="5" width="21.625" style="201" customWidth="1"/>
    <col min="6" max="16384" width="9.375" style="219" customWidth="1"/>
  </cols>
  <sheetData>
    <row r="1" spans="1:5" ht="15.75" customHeight="1">
      <c r="A1" s="306" t="s">
        <v>5</v>
      </c>
      <c r="B1" s="306"/>
      <c r="C1" s="306"/>
      <c r="D1" s="219"/>
      <c r="E1" s="219"/>
    </row>
    <row r="2" spans="1:5" ht="15.75" customHeight="1">
      <c r="A2" s="293"/>
      <c r="B2" s="293"/>
      <c r="C2" s="293"/>
      <c r="D2" s="293"/>
      <c r="E2" s="293"/>
    </row>
    <row r="3" spans="1:5" ht="15.75" customHeight="1" thickBot="1">
      <c r="A3" s="307" t="s">
        <v>105</v>
      </c>
      <c r="B3" s="307"/>
      <c r="C3" s="135" t="str">
        <f>'1.2.sz.mell.'!C3</f>
        <v>Forintban!</v>
      </c>
      <c r="D3" s="135" t="str">
        <f>'1.2.sz.mell.'!D3</f>
        <v>Forintban!</v>
      </c>
      <c r="E3" s="135" t="str">
        <f>'1.2.sz.mell.'!E3</f>
        <v>Forintban!</v>
      </c>
    </row>
    <row r="4" spans="1:5" ht="37.5" customHeight="1" thickBot="1">
      <c r="A4" s="21" t="s">
        <v>55</v>
      </c>
      <c r="B4" s="22" t="s">
        <v>6</v>
      </c>
      <c r="C4" s="29" t="e">
        <f>+CONCATENATE(LEFT(#REF!,4),". évi előirányzat")</f>
        <v>#REF!</v>
      </c>
      <c r="D4" s="29" t="s">
        <v>493</v>
      </c>
      <c r="E4" s="29" t="s">
        <v>503</v>
      </c>
    </row>
    <row r="5" spans="1:5" s="220" customFormat="1" ht="12" customHeight="1" thickBot="1">
      <c r="A5" s="214"/>
      <c r="B5" s="215" t="s">
        <v>395</v>
      </c>
      <c r="C5" s="216" t="s">
        <v>396</v>
      </c>
      <c r="D5" s="216" t="s">
        <v>397</v>
      </c>
      <c r="E5" s="216" t="s">
        <v>399</v>
      </c>
    </row>
    <row r="6" spans="1:5" s="221" customFormat="1" ht="12" customHeight="1" thickBot="1">
      <c r="A6" s="18" t="s">
        <v>7</v>
      </c>
      <c r="B6" s="19" t="s">
        <v>165</v>
      </c>
      <c r="C6" s="125">
        <f>+C7+C8+C9+C10+C11+C12</f>
        <v>0</v>
      </c>
      <c r="D6" s="125">
        <f>+D7+D8+D9+D10+D11+D12</f>
        <v>0</v>
      </c>
      <c r="E6" s="125">
        <f>+E7+E8+E9+E10+E11+E12</f>
        <v>0</v>
      </c>
    </row>
    <row r="7" spans="1:5" s="221" customFormat="1" ht="12" customHeight="1">
      <c r="A7" s="13" t="s">
        <v>67</v>
      </c>
      <c r="B7" s="222" t="s">
        <v>166</v>
      </c>
      <c r="C7" s="128"/>
      <c r="D7" s="128"/>
      <c r="E7" s="128"/>
    </row>
    <row r="8" spans="1:5" s="221" customFormat="1" ht="12" customHeight="1">
      <c r="A8" s="12" t="s">
        <v>68</v>
      </c>
      <c r="B8" s="223" t="s">
        <v>167</v>
      </c>
      <c r="C8" s="127"/>
      <c r="D8" s="127"/>
      <c r="E8" s="127"/>
    </row>
    <row r="9" spans="1:5" s="221" customFormat="1" ht="12" customHeight="1">
      <c r="A9" s="12" t="s">
        <v>69</v>
      </c>
      <c r="B9" s="223" t="s">
        <v>428</v>
      </c>
      <c r="C9" s="127"/>
      <c r="D9" s="127"/>
      <c r="E9" s="127"/>
    </row>
    <row r="10" spans="1:5" s="221" customFormat="1" ht="12" customHeight="1">
      <c r="A10" s="12" t="s">
        <v>70</v>
      </c>
      <c r="B10" s="223" t="s">
        <v>168</v>
      </c>
      <c r="C10" s="127"/>
      <c r="D10" s="127"/>
      <c r="E10" s="127"/>
    </row>
    <row r="11" spans="1:5" s="221" customFormat="1" ht="12" customHeight="1">
      <c r="A11" s="12" t="s">
        <v>102</v>
      </c>
      <c r="B11" s="121" t="s">
        <v>340</v>
      </c>
      <c r="C11" s="127"/>
      <c r="D11" s="127"/>
      <c r="E11" s="127"/>
    </row>
    <row r="12" spans="1:5" s="221" customFormat="1" ht="12" customHeight="1" thickBot="1">
      <c r="A12" s="14" t="s">
        <v>71</v>
      </c>
      <c r="B12" s="122" t="s">
        <v>341</v>
      </c>
      <c r="C12" s="127"/>
      <c r="D12" s="127"/>
      <c r="E12" s="127"/>
    </row>
    <row r="13" spans="1:5" s="221" customFormat="1" ht="12" customHeight="1" thickBot="1">
      <c r="A13" s="18" t="s">
        <v>8</v>
      </c>
      <c r="B13" s="120" t="s">
        <v>169</v>
      </c>
      <c r="C13" s="125">
        <f>+C14+C15+C16+C17+C18</f>
        <v>0</v>
      </c>
      <c r="D13" s="125">
        <f>+D14+D15+D16+D17+D18</f>
        <v>0</v>
      </c>
      <c r="E13" s="125">
        <f>+E14+E15+E16+E17+E18</f>
        <v>0</v>
      </c>
    </row>
    <row r="14" spans="1:5" s="221" customFormat="1" ht="12" customHeight="1">
      <c r="A14" s="13" t="s">
        <v>73</v>
      </c>
      <c r="B14" s="222" t="s">
        <v>170</v>
      </c>
      <c r="C14" s="128"/>
      <c r="D14" s="128"/>
      <c r="E14" s="128"/>
    </row>
    <row r="15" spans="1:5" s="221" customFormat="1" ht="12" customHeight="1">
      <c r="A15" s="12" t="s">
        <v>74</v>
      </c>
      <c r="B15" s="223" t="s">
        <v>171</v>
      </c>
      <c r="C15" s="127"/>
      <c r="D15" s="127"/>
      <c r="E15" s="127"/>
    </row>
    <row r="16" spans="1:5" s="221" customFormat="1" ht="12" customHeight="1">
      <c r="A16" s="12" t="s">
        <v>75</v>
      </c>
      <c r="B16" s="223" t="s">
        <v>332</v>
      </c>
      <c r="C16" s="127"/>
      <c r="D16" s="127"/>
      <c r="E16" s="127"/>
    </row>
    <row r="17" spans="1:5" s="221" customFormat="1" ht="12" customHeight="1">
      <c r="A17" s="12" t="s">
        <v>76</v>
      </c>
      <c r="B17" s="223" t="s">
        <v>333</v>
      </c>
      <c r="C17" s="127"/>
      <c r="D17" s="127"/>
      <c r="E17" s="127"/>
    </row>
    <row r="18" spans="1:5" s="221" customFormat="1" ht="12" customHeight="1">
      <c r="A18" s="12" t="s">
        <v>77</v>
      </c>
      <c r="B18" s="223" t="s">
        <v>450</v>
      </c>
      <c r="C18" s="127"/>
      <c r="D18" s="127"/>
      <c r="E18" s="127"/>
    </row>
    <row r="19" spans="1:5" s="221" customFormat="1" ht="12" customHeight="1" thickBot="1">
      <c r="A19" s="14" t="s">
        <v>83</v>
      </c>
      <c r="B19" s="122" t="s">
        <v>173</v>
      </c>
      <c r="C19" s="129"/>
      <c r="D19" s="129"/>
      <c r="E19" s="129"/>
    </row>
    <row r="20" spans="1:5" s="221" customFormat="1" ht="12" customHeight="1" thickBot="1">
      <c r="A20" s="18" t="s">
        <v>9</v>
      </c>
      <c r="B20" s="19" t="s">
        <v>174</v>
      </c>
      <c r="C20" s="125">
        <f>+C21+C22+C23+C24+C25</f>
        <v>0</v>
      </c>
      <c r="D20" s="125">
        <f>+D21+D22+D23+D24+D25</f>
        <v>0</v>
      </c>
      <c r="E20" s="125">
        <f>+E21+E22+E23+E24+E25</f>
        <v>0</v>
      </c>
    </row>
    <row r="21" spans="1:5" s="221" customFormat="1" ht="12" customHeight="1">
      <c r="A21" s="13" t="s">
        <v>56</v>
      </c>
      <c r="B21" s="222" t="s">
        <v>175</v>
      </c>
      <c r="C21" s="128"/>
      <c r="D21" s="128"/>
      <c r="E21" s="128"/>
    </row>
    <row r="22" spans="1:5" s="221" customFormat="1" ht="12" customHeight="1">
      <c r="A22" s="12" t="s">
        <v>57</v>
      </c>
      <c r="B22" s="223" t="s">
        <v>176</v>
      </c>
      <c r="C22" s="127"/>
      <c r="D22" s="127"/>
      <c r="E22" s="127"/>
    </row>
    <row r="23" spans="1:5" s="221" customFormat="1" ht="12" customHeight="1">
      <c r="A23" s="12" t="s">
        <v>58</v>
      </c>
      <c r="B23" s="223" t="s">
        <v>334</v>
      </c>
      <c r="C23" s="127"/>
      <c r="D23" s="127"/>
      <c r="E23" s="127"/>
    </row>
    <row r="24" spans="1:5" s="221" customFormat="1" ht="12" customHeight="1">
      <c r="A24" s="12" t="s">
        <v>59</v>
      </c>
      <c r="B24" s="223" t="s">
        <v>335</v>
      </c>
      <c r="C24" s="127"/>
      <c r="D24" s="127"/>
      <c r="E24" s="127"/>
    </row>
    <row r="25" spans="1:5" s="221" customFormat="1" ht="12" customHeight="1">
      <c r="A25" s="12" t="s">
        <v>114</v>
      </c>
      <c r="B25" s="223" t="s">
        <v>177</v>
      </c>
      <c r="C25" s="127"/>
      <c r="D25" s="127"/>
      <c r="E25" s="127"/>
    </row>
    <row r="26" spans="1:5" s="221" customFormat="1" ht="12" customHeight="1" thickBot="1">
      <c r="A26" s="14" t="s">
        <v>115</v>
      </c>
      <c r="B26" s="224" t="s">
        <v>178</v>
      </c>
      <c r="C26" s="129"/>
      <c r="D26" s="129"/>
      <c r="E26" s="129"/>
    </row>
    <row r="27" spans="1:5" s="221" customFormat="1" ht="12" customHeight="1" thickBot="1">
      <c r="A27" s="18" t="s">
        <v>116</v>
      </c>
      <c r="B27" s="19" t="s">
        <v>429</v>
      </c>
      <c r="C27" s="131">
        <f>SUM(C28:C34)</f>
        <v>0</v>
      </c>
      <c r="D27" s="131">
        <f>SUM(D28:D34)</f>
        <v>0</v>
      </c>
      <c r="E27" s="131">
        <f>SUM(E28:E34)</f>
        <v>0</v>
      </c>
    </row>
    <row r="28" spans="1:5" s="221" customFormat="1" ht="12" customHeight="1">
      <c r="A28" s="13" t="s">
        <v>179</v>
      </c>
      <c r="B28" s="222" t="s">
        <v>433</v>
      </c>
      <c r="C28" s="128"/>
      <c r="D28" s="128"/>
      <c r="E28" s="128"/>
    </row>
    <row r="29" spans="1:5" s="221" customFormat="1" ht="12" customHeight="1">
      <c r="A29" s="12" t="s">
        <v>180</v>
      </c>
      <c r="B29" s="223" t="s">
        <v>434</v>
      </c>
      <c r="C29" s="127"/>
      <c r="D29" s="127"/>
      <c r="E29" s="127"/>
    </row>
    <row r="30" spans="1:5" s="221" customFormat="1" ht="12" customHeight="1">
      <c r="A30" s="12" t="s">
        <v>181</v>
      </c>
      <c r="B30" s="223" t="s">
        <v>435</v>
      </c>
      <c r="C30" s="127"/>
      <c r="D30" s="127"/>
      <c r="E30" s="127"/>
    </row>
    <row r="31" spans="1:5" s="221" customFormat="1" ht="12" customHeight="1">
      <c r="A31" s="12" t="s">
        <v>182</v>
      </c>
      <c r="B31" s="223" t="s">
        <v>436</v>
      </c>
      <c r="C31" s="127"/>
      <c r="D31" s="127"/>
      <c r="E31" s="127"/>
    </row>
    <row r="32" spans="1:5" s="221" customFormat="1" ht="12" customHeight="1">
      <c r="A32" s="12" t="s">
        <v>430</v>
      </c>
      <c r="B32" s="223" t="s">
        <v>183</v>
      </c>
      <c r="C32" s="127"/>
      <c r="D32" s="127"/>
      <c r="E32" s="127"/>
    </row>
    <row r="33" spans="1:5" s="221" customFormat="1" ht="12" customHeight="1">
      <c r="A33" s="12" t="s">
        <v>431</v>
      </c>
      <c r="B33" s="223" t="s">
        <v>184</v>
      </c>
      <c r="C33" s="127"/>
      <c r="D33" s="127"/>
      <c r="E33" s="127"/>
    </row>
    <row r="34" spans="1:5" s="221" customFormat="1" ht="12" customHeight="1" thickBot="1">
      <c r="A34" s="14" t="s">
        <v>432</v>
      </c>
      <c r="B34" s="280" t="s">
        <v>185</v>
      </c>
      <c r="C34" s="129"/>
      <c r="D34" s="129"/>
      <c r="E34" s="129"/>
    </row>
    <row r="35" spans="1:5" s="221" customFormat="1" ht="12" customHeight="1" thickBot="1">
      <c r="A35" s="18" t="s">
        <v>11</v>
      </c>
      <c r="B35" s="19" t="s">
        <v>342</v>
      </c>
      <c r="C35" s="125">
        <f>SUM(C36:C46)</f>
        <v>21529149</v>
      </c>
      <c r="D35" s="125">
        <f>SUM(D36:D46)</f>
        <v>24485979</v>
      </c>
      <c r="E35" s="125">
        <f>SUM(E36:E46)</f>
        <v>24485979</v>
      </c>
    </row>
    <row r="36" spans="1:5" s="221" customFormat="1" ht="12" customHeight="1">
      <c r="A36" s="13" t="s">
        <v>60</v>
      </c>
      <c r="B36" s="222" t="s">
        <v>188</v>
      </c>
      <c r="C36" s="128"/>
      <c r="D36" s="128"/>
      <c r="E36" s="128"/>
    </row>
    <row r="37" spans="1:5" s="221" customFormat="1" ht="12" customHeight="1">
      <c r="A37" s="12" t="s">
        <v>61</v>
      </c>
      <c r="B37" s="223" t="s">
        <v>189</v>
      </c>
      <c r="C37" s="127">
        <v>12865780</v>
      </c>
      <c r="D37" s="127">
        <v>13495701</v>
      </c>
      <c r="E37" s="127">
        <v>13495701</v>
      </c>
    </row>
    <row r="38" spans="1:5" s="221" customFormat="1" ht="12" customHeight="1">
      <c r="A38" s="12" t="s">
        <v>62</v>
      </c>
      <c r="B38" s="223" t="s">
        <v>190</v>
      </c>
      <c r="C38" s="127">
        <v>3600000</v>
      </c>
      <c r="D38" s="127">
        <v>3600000</v>
      </c>
      <c r="E38" s="127">
        <v>3600000</v>
      </c>
    </row>
    <row r="39" spans="1:5" s="221" customFormat="1" ht="12" customHeight="1">
      <c r="A39" s="12" t="s">
        <v>118</v>
      </c>
      <c r="B39" s="223" t="s">
        <v>191</v>
      </c>
      <c r="C39" s="127"/>
      <c r="D39" s="127"/>
      <c r="E39" s="127"/>
    </row>
    <row r="40" spans="1:5" s="221" customFormat="1" ht="12" customHeight="1">
      <c r="A40" s="12" t="s">
        <v>119</v>
      </c>
      <c r="B40" s="223" t="s">
        <v>192</v>
      </c>
      <c r="C40" s="127"/>
      <c r="D40" s="127"/>
      <c r="E40" s="127"/>
    </row>
    <row r="41" spans="1:5" s="221" customFormat="1" ht="12" customHeight="1">
      <c r="A41" s="12" t="s">
        <v>120</v>
      </c>
      <c r="B41" s="223" t="s">
        <v>193</v>
      </c>
      <c r="C41" s="127">
        <v>5063369</v>
      </c>
      <c r="D41" s="127">
        <v>7390278</v>
      </c>
      <c r="E41" s="127">
        <v>7390278</v>
      </c>
    </row>
    <row r="42" spans="1:5" s="221" customFormat="1" ht="12" customHeight="1">
      <c r="A42" s="12" t="s">
        <v>121</v>
      </c>
      <c r="B42" s="223" t="s">
        <v>194</v>
      </c>
      <c r="C42" s="127"/>
      <c r="D42" s="127"/>
      <c r="E42" s="127"/>
    </row>
    <row r="43" spans="1:5" s="221" customFormat="1" ht="12" customHeight="1">
      <c r="A43" s="12" t="s">
        <v>122</v>
      </c>
      <c r="B43" s="223" t="s">
        <v>437</v>
      </c>
      <c r="C43" s="127"/>
      <c r="D43" s="127"/>
      <c r="E43" s="127"/>
    </row>
    <row r="44" spans="1:5" s="221" customFormat="1" ht="12" customHeight="1">
      <c r="A44" s="12" t="s">
        <v>186</v>
      </c>
      <c r="B44" s="223" t="s">
        <v>196</v>
      </c>
      <c r="C44" s="130"/>
      <c r="D44" s="130"/>
      <c r="E44" s="130"/>
    </row>
    <row r="45" spans="1:5" s="221" customFormat="1" ht="12" customHeight="1">
      <c r="A45" s="14" t="s">
        <v>187</v>
      </c>
      <c r="B45" s="224" t="s">
        <v>344</v>
      </c>
      <c r="C45" s="211"/>
      <c r="D45" s="211"/>
      <c r="E45" s="211"/>
    </row>
    <row r="46" spans="1:5" s="221" customFormat="1" ht="12" customHeight="1" thickBot="1">
      <c r="A46" s="14" t="s">
        <v>343</v>
      </c>
      <c r="B46" s="122" t="s">
        <v>197</v>
      </c>
      <c r="C46" s="211"/>
      <c r="D46" s="211"/>
      <c r="E46" s="211"/>
    </row>
    <row r="47" spans="1:5" s="221" customFormat="1" ht="12" customHeight="1" thickBot="1">
      <c r="A47" s="18" t="s">
        <v>12</v>
      </c>
      <c r="B47" s="19" t="s">
        <v>198</v>
      </c>
      <c r="C47" s="125">
        <f>SUM(C48:C52)</f>
        <v>4588520</v>
      </c>
      <c r="D47" s="125">
        <f>SUM(D48:D52)</f>
        <v>12576780</v>
      </c>
      <c r="E47" s="125">
        <f>SUM(E48:E52)</f>
        <v>12576780</v>
      </c>
    </row>
    <row r="48" spans="1:5" s="221" customFormat="1" ht="12" customHeight="1">
      <c r="A48" s="13" t="s">
        <v>63</v>
      </c>
      <c r="B48" s="222" t="s">
        <v>202</v>
      </c>
      <c r="C48" s="263"/>
      <c r="D48" s="263"/>
      <c r="E48" s="263"/>
    </row>
    <row r="49" spans="1:5" s="221" customFormat="1" ht="12" customHeight="1">
      <c r="A49" s="12" t="s">
        <v>64</v>
      </c>
      <c r="B49" s="223" t="s">
        <v>203</v>
      </c>
      <c r="C49" s="130">
        <v>4588520</v>
      </c>
      <c r="D49" s="130">
        <v>12576780</v>
      </c>
      <c r="E49" s="130">
        <v>12576780</v>
      </c>
    </row>
    <row r="50" spans="1:5" s="221" customFormat="1" ht="12" customHeight="1">
      <c r="A50" s="12" t="s">
        <v>199</v>
      </c>
      <c r="B50" s="223" t="s">
        <v>204</v>
      </c>
      <c r="C50" s="130"/>
      <c r="D50" s="130"/>
      <c r="E50" s="130"/>
    </row>
    <row r="51" spans="1:5" s="221" customFormat="1" ht="12" customHeight="1">
      <c r="A51" s="12" t="s">
        <v>200</v>
      </c>
      <c r="B51" s="223" t="s">
        <v>205</v>
      </c>
      <c r="C51" s="130"/>
      <c r="D51" s="130"/>
      <c r="E51" s="130"/>
    </row>
    <row r="52" spans="1:5" s="221" customFormat="1" ht="12" customHeight="1" thickBot="1">
      <c r="A52" s="14" t="s">
        <v>201</v>
      </c>
      <c r="B52" s="122" t="s">
        <v>206</v>
      </c>
      <c r="C52" s="211"/>
      <c r="D52" s="211"/>
      <c r="E52" s="211"/>
    </row>
    <row r="53" spans="1:5" s="221" customFormat="1" ht="12" customHeight="1" thickBot="1">
      <c r="A53" s="18" t="s">
        <v>123</v>
      </c>
      <c r="B53" s="19" t="s">
        <v>207</v>
      </c>
      <c r="C53" s="125">
        <f>SUM(C54:C56)</f>
        <v>0</v>
      </c>
      <c r="D53" s="125">
        <f>SUM(D54:D56)</f>
        <v>0</v>
      </c>
      <c r="E53" s="125">
        <f>SUM(E54:E56)</f>
        <v>0</v>
      </c>
    </row>
    <row r="54" spans="1:5" s="221" customFormat="1" ht="12" customHeight="1">
      <c r="A54" s="13" t="s">
        <v>65</v>
      </c>
      <c r="B54" s="222" t="s">
        <v>208</v>
      </c>
      <c r="C54" s="128"/>
      <c r="D54" s="128"/>
      <c r="E54" s="128"/>
    </row>
    <row r="55" spans="1:5" s="221" customFormat="1" ht="12" customHeight="1">
      <c r="A55" s="12" t="s">
        <v>66</v>
      </c>
      <c r="B55" s="223" t="s">
        <v>336</v>
      </c>
      <c r="C55" s="127"/>
      <c r="D55" s="127"/>
      <c r="E55" s="127"/>
    </row>
    <row r="56" spans="1:5" s="221" customFormat="1" ht="12" customHeight="1">
      <c r="A56" s="12" t="s">
        <v>211</v>
      </c>
      <c r="B56" s="223" t="s">
        <v>209</v>
      </c>
      <c r="C56" s="127"/>
      <c r="D56" s="127"/>
      <c r="E56" s="127"/>
    </row>
    <row r="57" spans="1:5" s="221" customFormat="1" ht="12" customHeight="1" thickBot="1">
      <c r="A57" s="14" t="s">
        <v>212</v>
      </c>
      <c r="B57" s="122" t="s">
        <v>210</v>
      </c>
      <c r="C57" s="129"/>
      <c r="D57" s="129"/>
      <c r="E57" s="129"/>
    </row>
    <row r="58" spans="1:5" s="221" customFormat="1" ht="12" customHeight="1" thickBot="1">
      <c r="A58" s="18" t="s">
        <v>14</v>
      </c>
      <c r="B58" s="120" t="s">
        <v>213</v>
      </c>
      <c r="C58" s="125">
        <f>SUM(C59:C61)</f>
        <v>0</v>
      </c>
      <c r="D58" s="125">
        <f>SUM(D59:D61)</f>
        <v>2238200</v>
      </c>
      <c r="E58" s="125">
        <f>SUM(E59:E61)</f>
        <v>2238200</v>
      </c>
    </row>
    <row r="59" spans="1:5" s="221" customFormat="1" ht="12" customHeight="1">
      <c r="A59" s="13" t="s">
        <v>124</v>
      </c>
      <c r="B59" s="222" t="s">
        <v>215</v>
      </c>
      <c r="C59" s="130"/>
      <c r="D59" s="130"/>
      <c r="E59" s="130"/>
    </row>
    <row r="60" spans="1:5" s="221" customFormat="1" ht="12" customHeight="1">
      <c r="A60" s="12" t="s">
        <v>125</v>
      </c>
      <c r="B60" s="223" t="s">
        <v>337</v>
      </c>
      <c r="C60" s="130"/>
      <c r="D60" s="130"/>
      <c r="E60" s="130"/>
    </row>
    <row r="61" spans="1:5" s="221" customFormat="1" ht="12" customHeight="1">
      <c r="A61" s="12" t="s">
        <v>147</v>
      </c>
      <c r="B61" s="223" t="s">
        <v>216</v>
      </c>
      <c r="C61" s="130"/>
      <c r="D61" s="130">
        <v>2238200</v>
      </c>
      <c r="E61" s="130">
        <v>2238200</v>
      </c>
    </row>
    <row r="62" spans="1:5" s="221" customFormat="1" ht="12" customHeight="1" thickBot="1">
      <c r="A62" s="14" t="s">
        <v>214</v>
      </c>
      <c r="B62" s="122" t="s">
        <v>217</v>
      </c>
      <c r="C62" s="130"/>
      <c r="D62" s="130"/>
      <c r="E62" s="130"/>
    </row>
    <row r="63" spans="1:5" s="221" customFormat="1" ht="12" customHeight="1" thickBot="1">
      <c r="A63" s="276" t="s">
        <v>384</v>
      </c>
      <c r="B63" s="19" t="s">
        <v>218</v>
      </c>
      <c r="C63" s="131">
        <f>+C6+C13+C20+C27+C35+C47+C53+C58</f>
        <v>26117669</v>
      </c>
      <c r="D63" s="131">
        <f>+D6+D13+D20+D27+D35+D47+D53+D58</f>
        <v>39300959</v>
      </c>
      <c r="E63" s="131">
        <f>+E6+E13+E20+E27+E35+E47+E53+E58</f>
        <v>39300959</v>
      </c>
    </row>
    <row r="64" spans="1:5" s="221" customFormat="1" ht="12" customHeight="1" thickBot="1">
      <c r="A64" s="265" t="s">
        <v>219</v>
      </c>
      <c r="B64" s="120" t="s">
        <v>220</v>
      </c>
      <c r="C64" s="125">
        <f>SUM(C65:C67)</f>
        <v>0</v>
      </c>
      <c r="D64" s="125">
        <f>SUM(D65:D67)</f>
        <v>0</v>
      </c>
      <c r="E64" s="125">
        <f>SUM(E65:E67)</f>
        <v>0</v>
      </c>
    </row>
    <row r="65" spans="1:5" s="221" customFormat="1" ht="12" customHeight="1">
      <c r="A65" s="13" t="s">
        <v>248</v>
      </c>
      <c r="B65" s="222" t="s">
        <v>221</v>
      </c>
      <c r="C65" s="130"/>
      <c r="D65" s="130"/>
      <c r="E65" s="130"/>
    </row>
    <row r="66" spans="1:5" s="221" customFormat="1" ht="12" customHeight="1">
      <c r="A66" s="12" t="s">
        <v>257</v>
      </c>
      <c r="B66" s="223" t="s">
        <v>222</v>
      </c>
      <c r="C66" s="130"/>
      <c r="D66" s="130"/>
      <c r="E66" s="130"/>
    </row>
    <row r="67" spans="1:5" s="221" customFormat="1" ht="12" customHeight="1" thickBot="1">
      <c r="A67" s="14" t="s">
        <v>258</v>
      </c>
      <c r="B67" s="270" t="s">
        <v>369</v>
      </c>
      <c r="C67" s="130"/>
      <c r="D67" s="130"/>
      <c r="E67" s="130"/>
    </row>
    <row r="68" spans="1:5" s="221" customFormat="1" ht="12" customHeight="1" thickBot="1">
      <c r="A68" s="265" t="s">
        <v>224</v>
      </c>
      <c r="B68" s="120" t="s">
        <v>225</v>
      </c>
      <c r="C68" s="125">
        <f>SUM(C69:C72)</f>
        <v>0</v>
      </c>
      <c r="D68" s="125">
        <f>SUM(D69:D72)</f>
        <v>0</v>
      </c>
      <c r="E68" s="125">
        <f>SUM(E69:E72)</f>
        <v>0</v>
      </c>
    </row>
    <row r="69" spans="1:5" s="221" customFormat="1" ht="12" customHeight="1">
      <c r="A69" s="13" t="s">
        <v>103</v>
      </c>
      <c r="B69" s="222" t="s">
        <v>226</v>
      </c>
      <c r="C69" s="130"/>
      <c r="D69" s="130"/>
      <c r="E69" s="130"/>
    </row>
    <row r="70" spans="1:5" s="221" customFormat="1" ht="12" customHeight="1">
      <c r="A70" s="12" t="s">
        <v>104</v>
      </c>
      <c r="B70" s="223" t="s">
        <v>447</v>
      </c>
      <c r="C70" s="130"/>
      <c r="D70" s="130"/>
      <c r="E70" s="130"/>
    </row>
    <row r="71" spans="1:5" s="221" customFormat="1" ht="12" customHeight="1">
      <c r="A71" s="12" t="s">
        <v>249</v>
      </c>
      <c r="B71" s="223" t="s">
        <v>227</v>
      </c>
      <c r="C71" s="130"/>
      <c r="D71" s="130"/>
      <c r="E71" s="130"/>
    </row>
    <row r="72" spans="1:5" s="221" customFormat="1" ht="12" customHeight="1" thickBot="1">
      <c r="A72" s="14" t="s">
        <v>250</v>
      </c>
      <c r="B72" s="122" t="s">
        <v>448</v>
      </c>
      <c r="C72" s="130"/>
      <c r="D72" s="130"/>
      <c r="E72" s="130"/>
    </row>
    <row r="73" spans="1:5" s="221" customFormat="1" ht="12" customHeight="1" thickBot="1">
      <c r="A73" s="265" t="s">
        <v>228</v>
      </c>
      <c r="B73" s="120" t="s">
        <v>229</v>
      </c>
      <c r="C73" s="125">
        <f>SUM(C74:C75)</f>
        <v>0</v>
      </c>
      <c r="D73" s="125">
        <f>SUM(D74:D75)</f>
        <v>0</v>
      </c>
      <c r="E73" s="125">
        <f>SUM(E74:E75)</f>
        <v>0</v>
      </c>
    </row>
    <row r="74" spans="1:5" s="221" customFormat="1" ht="12" customHeight="1">
      <c r="A74" s="13" t="s">
        <v>251</v>
      </c>
      <c r="B74" s="222" t="s">
        <v>230</v>
      </c>
      <c r="C74" s="130"/>
      <c r="D74" s="130"/>
      <c r="E74" s="130"/>
    </row>
    <row r="75" spans="1:5" s="221" customFormat="1" ht="12" customHeight="1" thickBot="1">
      <c r="A75" s="14" t="s">
        <v>252</v>
      </c>
      <c r="B75" s="122" t="s">
        <v>231</v>
      </c>
      <c r="C75" s="130"/>
      <c r="D75" s="130"/>
      <c r="E75" s="130"/>
    </row>
    <row r="76" spans="1:5" s="221" customFormat="1" ht="12" customHeight="1" thickBot="1">
      <c r="A76" s="265" t="s">
        <v>232</v>
      </c>
      <c r="B76" s="120" t="s">
        <v>233</v>
      </c>
      <c r="C76" s="125">
        <f>SUM(C77:C79)</f>
        <v>0</v>
      </c>
      <c r="D76" s="125">
        <f>SUM(D77:D79)</f>
        <v>0</v>
      </c>
      <c r="E76" s="125">
        <f>SUM(E77:E79)</f>
        <v>0</v>
      </c>
    </row>
    <row r="77" spans="1:5" s="221" customFormat="1" ht="12" customHeight="1">
      <c r="A77" s="13" t="s">
        <v>253</v>
      </c>
      <c r="B77" s="222" t="s">
        <v>234</v>
      </c>
      <c r="C77" s="130"/>
      <c r="D77" s="130"/>
      <c r="E77" s="130"/>
    </row>
    <row r="78" spans="1:5" s="221" customFormat="1" ht="12" customHeight="1">
      <c r="A78" s="12" t="s">
        <v>254</v>
      </c>
      <c r="B78" s="223" t="s">
        <v>235</v>
      </c>
      <c r="C78" s="130"/>
      <c r="D78" s="130"/>
      <c r="E78" s="130"/>
    </row>
    <row r="79" spans="1:5" s="221" customFormat="1" ht="12" customHeight="1" thickBot="1">
      <c r="A79" s="14" t="s">
        <v>255</v>
      </c>
      <c r="B79" s="122" t="s">
        <v>449</v>
      </c>
      <c r="C79" s="130"/>
      <c r="D79" s="130"/>
      <c r="E79" s="130"/>
    </row>
    <row r="80" spans="1:5" s="221" customFormat="1" ht="12" customHeight="1" thickBot="1">
      <c r="A80" s="265" t="s">
        <v>236</v>
      </c>
      <c r="B80" s="120" t="s">
        <v>256</v>
      </c>
      <c r="C80" s="125">
        <f>SUM(C81:C84)</f>
        <v>0</v>
      </c>
      <c r="D80" s="125">
        <f>SUM(D81:D84)</f>
        <v>0</v>
      </c>
      <c r="E80" s="125">
        <f>SUM(E81:E84)</f>
        <v>0</v>
      </c>
    </row>
    <row r="81" spans="1:5" s="221" customFormat="1" ht="12" customHeight="1">
      <c r="A81" s="226" t="s">
        <v>237</v>
      </c>
      <c r="B81" s="222" t="s">
        <v>238</v>
      </c>
      <c r="C81" s="130"/>
      <c r="D81" s="130"/>
      <c r="E81" s="130"/>
    </row>
    <row r="82" spans="1:5" s="221" customFormat="1" ht="12" customHeight="1">
      <c r="A82" s="227" t="s">
        <v>239</v>
      </c>
      <c r="B82" s="223" t="s">
        <v>240</v>
      </c>
      <c r="C82" s="130"/>
      <c r="D82" s="130"/>
      <c r="E82" s="130"/>
    </row>
    <row r="83" spans="1:5" s="221" customFormat="1" ht="12" customHeight="1">
      <c r="A83" s="227" t="s">
        <v>241</v>
      </c>
      <c r="B83" s="223" t="s">
        <v>242</v>
      </c>
      <c r="C83" s="130"/>
      <c r="D83" s="130"/>
      <c r="E83" s="130"/>
    </row>
    <row r="84" spans="1:5" s="221" customFormat="1" ht="12" customHeight="1" thickBot="1">
      <c r="A84" s="228" t="s">
        <v>243</v>
      </c>
      <c r="B84" s="122" t="s">
        <v>244</v>
      </c>
      <c r="C84" s="130"/>
      <c r="D84" s="130"/>
      <c r="E84" s="130"/>
    </row>
    <row r="85" spans="1:5" s="221" customFormat="1" ht="12" customHeight="1" thickBot="1">
      <c r="A85" s="265" t="s">
        <v>245</v>
      </c>
      <c r="B85" s="120" t="s">
        <v>383</v>
      </c>
      <c r="C85" s="264"/>
      <c r="D85" s="264"/>
      <c r="E85" s="264"/>
    </row>
    <row r="86" spans="1:5" s="221" customFormat="1" ht="13.5" customHeight="1" thickBot="1">
      <c r="A86" s="265" t="s">
        <v>247</v>
      </c>
      <c r="B86" s="120" t="s">
        <v>246</v>
      </c>
      <c r="C86" s="264"/>
      <c r="D86" s="264"/>
      <c r="E86" s="264"/>
    </row>
    <row r="87" spans="1:5" s="221" customFormat="1" ht="15.75" customHeight="1" thickBot="1">
      <c r="A87" s="265" t="s">
        <v>259</v>
      </c>
      <c r="B87" s="229" t="s">
        <v>386</v>
      </c>
      <c r="C87" s="131">
        <f>+C64+C68+C73+C76+C80+C86+C85</f>
        <v>0</v>
      </c>
      <c r="D87" s="131">
        <f>+D64+D68+D73+D76+D80+D86+D85</f>
        <v>0</v>
      </c>
      <c r="E87" s="131">
        <f>+E64+E68+E73+E76+E80+E86+E85</f>
        <v>0</v>
      </c>
    </row>
    <row r="88" spans="1:5" s="221" customFormat="1" ht="16.5" customHeight="1" thickBot="1">
      <c r="A88" s="266" t="s">
        <v>385</v>
      </c>
      <c r="B88" s="230" t="s">
        <v>387</v>
      </c>
      <c r="C88" s="131">
        <f>+C63+C87</f>
        <v>26117669</v>
      </c>
      <c r="D88" s="131">
        <f>+D63+D87</f>
        <v>39300959</v>
      </c>
      <c r="E88" s="131">
        <f>+E63+E87</f>
        <v>39300959</v>
      </c>
    </row>
    <row r="89" spans="1:5" s="221" customFormat="1" ht="83.25" customHeight="1">
      <c r="A89" s="3"/>
      <c r="B89" s="4"/>
      <c r="C89" s="132"/>
      <c r="D89" s="132"/>
      <c r="E89" s="132"/>
    </row>
    <row r="90" spans="1:5" ht="16.5" customHeight="1">
      <c r="A90" s="306" t="s">
        <v>35</v>
      </c>
      <c r="B90" s="306"/>
      <c r="C90" s="306"/>
      <c r="D90" s="219"/>
      <c r="E90" s="219"/>
    </row>
    <row r="91" spans="1:5" s="231" customFormat="1" ht="16.5" customHeight="1" thickBot="1">
      <c r="A91" s="308" t="s">
        <v>106</v>
      </c>
      <c r="B91" s="308"/>
      <c r="C91" s="70" t="str">
        <f>C3</f>
        <v>Forintban!</v>
      </c>
      <c r="D91" s="70" t="str">
        <f>D3</f>
        <v>Forintban!</v>
      </c>
      <c r="E91" s="70" t="str">
        <f>E3</f>
        <v>Forintban!</v>
      </c>
    </row>
    <row r="92" spans="1:5" ht="37.5" customHeight="1" thickBot="1">
      <c r="A92" s="21" t="s">
        <v>55</v>
      </c>
      <c r="B92" s="22" t="s">
        <v>36</v>
      </c>
      <c r="C92" s="29" t="e">
        <f>+C4</f>
        <v>#REF!</v>
      </c>
      <c r="D92" s="29" t="str">
        <f>+D4</f>
        <v>2018. évi elirányzat júniusi módosítás</v>
      </c>
      <c r="E92" s="29" t="str">
        <f>+E4</f>
        <v>2018. évi elirányzat novemberi módosítás</v>
      </c>
    </row>
    <row r="93" spans="1:5" s="220" customFormat="1" ht="12" customHeight="1" thickBot="1">
      <c r="A93" s="26"/>
      <c r="B93" s="27" t="s">
        <v>395</v>
      </c>
      <c r="C93" s="28" t="s">
        <v>396</v>
      </c>
      <c r="D93" s="28" t="s">
        <v>397</v>
      </c>
      <c r="E93" s="28" t="s">
        <v>399</v>
      </c>
    </row>
    <row r="94" spans="1:5" ht="12" customHeight="1" thickBot="1">
      <c r="A94" s="20" t="s">
        <v>7</v>
      </c>
      <c r="B94" s="25" t="s">
        <v>345</v>
      </c>
      <c r="C94" s="124">
        <f>C95+C96+C97+C98+C99+C112</f>
        <v>21075212</v>
      </c>
      <c r="D94" s="124">
        <f>D95+D96+D97+D98+D99+D112</f>
        <v>21175212</v>
      </c>
      <c r="E94" s="124">
        <f>E95+E96+E97+E98+E99+E112</f>
        <v>21422780</v>
      </c>
    </row>
    <row r="95" spans="1:5" ht="12" customHeight="1">
      <c r="A95" s="15" t="s">
        <v>67</v>
      </c>
      <c r="B95" s="8" t="s">
        <v>37</v>
      </c>
      <c r="C95" s="126">
        <v>3665000</v>
      </c>
      <c r="D95" s="126">
        <v>3665000</v>
      </c>
      <c r="E95" s="126">
        <v>3665000</v>
      </c>
    </row>
    <row r="96" spans="1:5" ht="12" customHeight="1">
      <c r="A96" s="12" t="s">
        <v>68</v>
      </c>
      <c r="B96" s="6" t="s">
        <v>126</v>
      </c>
      <c r="C96" s="127">
        <v>715376</v>
      </c>
      <c r="D96" s="127">
        <v>715376</v>
      </c>
      <c r="E96" s="127">
        <v>715376</v>
      </c>
    </row>
    <row r="97" spans="1:5" ht="12" customHeight="1">
      <c r="A97" s="12" t="s">
        <v>69</v>
      </c>
      <c r="B97" s="6" t="s">
        <v>95</v>
      </c>
      <c r="C97" s="129">
        <v>12074836</v>
      </c>
      <c r="D97" s="129">
        <v>12074836</v>
      </c>
      <c r="E97" s="129">
        <v>12272404</v>
      </c>
    </row>
    <row r="98" spans="1:5" ht="12" customHeight="1">
      <c r="A98" s="12" t="s">
        <v>70</v>
      </c>
      <c r="B98" s="9" t="s">
        <v>127</v>
      </c>
      <c r="C98" s="129"/>
      <c r="D98" s="129"/>
      <c r="E98" s="129"/>
    </row>
    <row r="99" spans="1:5" ht="12" customHeight="1">
      <c r="A99" s="12" t="s">
        <v>78</v>
      </c>
      <c r="B99" s="17" t="s">
        <v>128</v>
      </c>
      <c r="C99" s="129">
        <v>4620000</v>
      </c>
      <c r="D99" s="129">
        <v>4720000</v>
      </c>
      <c r="E99" s="129">
        <v>4770000</v>
      </c>
    </row>
    <row r="100" spans="1:5" ht="12" customHeight="1">
      <c r="A100" s="12" t="s">
        <v>71</v>
      </c>
      <c r="B100" s="6" t="s">
        <v>350</v>
      </c>
      <c r="C100" s="129"/>
      <c r="D100" s="129"/>
      <c r="E100" s="129"/>
    </row>
    <row r="101" spans="1:5" ht="12" customHeight="1">
      <c r="A101" s="12" t="s">
        <v>72</v>
      </c>
      <c r="B101" s="74" t="s">
        <v>349</v>
      </c>
      <c r="C101" s="129"/>
      <c r="D101" s="129"/>
      <c r="E101" s="129"/>
    </row>
    <row r="102" spans="1:5" ht="12" customHeight="1">
      <c r="A102" s="12" t="s">
        <v>79</v>
      </c>
      <c r="B102" s="74" t="s">
        <v>348</v>
      </c>
      <c r="C102" s="129"/>
      <c r="D102" s="129"/>
      <c r="E102" s="129"/>
    </row>
    <row r="103" spans="1:5" ht="12" customHeight="1">
      <c r="A103" s="12" t="s">
        <v>80</v>
      </c>
      <c r="B103" s="72" t="s">
        <v>262</v>
      </c>
      <c r="C103" s="129"/>
      <c r="D103" s="129"/>
      <c r="E103" s="129"/>
    </row>
    <row r="104" spans="1:5" ht="12" customHeight="1">
      <c r="A104" s="12" t="s">
        <v>81</v>
      </c>
      <c r="B104" s="73" t="s">
        <v>263</v>
      </c>
      <c r="C104" s="129"/>
      <c r="D104" s="129"/>
      <c r="E104" s="129"/>
    </row>
    <row r="105" spans="1:5" ht="12" customHeight="1">
      <c r="A105" s="12" t="s">
        <v>82</v>
      </c>
      <c r="B105" s="73" t="s">
        <v>264</v>
      </c>
      <c r="C105" s="129"/>
      <c r="D105" s="129"/>
      <c r="E105" s="129"/>
    </row>
    <row r="106" spans="1:5" ht="12" customHeight="1">
      <c r="A106" s="12" t="s">
        <v>84</v>
      </c>
      <c r="B106" s="72" t="s">
        <v>265</v>
      </c>
      <c r="C106" s="129"/>
      <c r="D106" s="129"/>
      <c r="E106" s="129"/>
    </row>
    <row r="107" spans="1:5" ht="12" customHeight="1">
      <c r="A107" s="12" t="s">
        <v>129</v>
      </c>
      <c r="B107" s="72" t="s">
        <v>266</v>
      </c>
      <c r="C107" s="129"/>
      <c r="D107" s="129"/>
      <c r="E107" s="129"/>
    </row>
    <row r="108" spans="1:5" ht="12" customHeight="1">
      <c r="A108" s="12" t="s">
        <v>260</v>
      </c>
      <c r="B108" s="73" t="s">
        <v>267</v>
      </c>
      <c r="C108" s="129"/>
      <c r="D108" s="129"/>
      <c r="E108" s="129"/>
    </row>
    <row r="109" spans="1:5" ht="12" customHeight="1">
      <c r="A109" s="11" t="s">
        <v>261</v>
      </c>
      <c r="B109" s="74" t="s">
        <v>268</v>
      </c>
      <c r="C109" s="129"/>
      <c r="D109" s="129"/>
      <c r="E109" s="129"/>
    </row>
    <row r="110" spans="1:5" ht="12" customHeight="1">
      <c r="A110" s="12" t="s">
        <v>346</v>
      </c>
      <c r="B110" s="74" t="s">
        <v>269</v>
      </c>
      <c r="C110" s="129"/>
      <c r="D110" s="129"/>
      <c r="E110" s="129"/>
    </row>
    <row r="111" spans="1:5" ht="12" customHeight="1">
      <c r="A111" s="14" t="s">
        <v>347</v>
      </c>
      <c r="B111" s="74" t="s">
        <v>270</v>
      </c>
      <c r="C111" s="129">
        <v>4620000</v>
      </c>
      <c r="D111" s="129">
        <v>4720000</v>
      </c>
      <c r="E111" s="129">
        <v>4770000</v>
      </c>
    </row>
    <row r="112" spans="1:5" ht="12" customHeight="1">
      <c r="A112" s="12" t="s">
        <v>351</v>
      </c>
      <c r="B112" s="9" t="s">
        <v>38</v>
      </c>
      <c r="C112" s="127"/>
      <c r="D112" s="127"/>
      <c r="E112" s="127"/>
    </row>
    <row r="113" spans="1:5" ht="12" customHeight="1">
      <c r="A113" s="12" t="s">
        <v>352</v>
      </c>
      <c r="B113" s="6" t="s">
        <v>354</v>
      </c>
      <c r="C113" s="127"/>
      <c r="D113" s="127"/>
      <c r="E113" s="127"/>
    </row>
    <row r="114" spans="1:5" ht="12" customHeight="1" thickBot="1">
      <c r="A114" s="16" t="s">
        <v>353</v>
      </c>
      <c r="B114" s="274" t="s">
        <v>355</v>
      </c>
      <c r="C114" s="133"/>
      <c r="D114" s="133"/>
      <c r="E114" s="133"/>
    </row>
    <row r="115" spans="1:5" ht="12" customHeight="1" thickBot="1">
      <c r="A115" s="271" t="s">
        <v>8</v>
      </c>
      <c r="B115" s="272" t="s">
        <v>271</v>
      </c>
      <c r="C115" s="273">
        <f>+C116+C118+C120</f>
        <v>4500000</v>
      </c>
      <c r="D115" s="273">
        <f>+D116+D118+D120</f>
        <v>4500000</v>
      </c>
      <c r="E115" s="273">
        <f>+E116+E118+E120</f>
        <v>4500000</v>
      </c>
    </row>
    <row r="116" spans="1:5" ht="12" customHeight="1">
      <c r="A116" s="13" t="s">
        <v>73</v>
      </c>
      <c r="B116" s="6" t="s">
        <v>146</v>
      </c>
      <c r="C116" s="128"/>
      <c r="D116" s="128"/>
      <c r="E116" s="128"/>
    </row>
    <row r="117" spans="1:5" ht="12" customHeight="1">
      <c r="A117" s="13" t="s">
        <v>74</v>
      </c>
      <c r="B117" s="10" t="s">
        <v>275</v>
      </c>
      <c r="C117" s="128"/>
      <c r="D117" s="128"/>
      <c r="E117" s="128"/>
    </row>
    <row r="118" spans="1:5" ht="12" customHeight="1">
      <c r="A118" s="13" t="s">
        <v>75</v>
      </c>
      <c r="B118" s="10" t="s">
        <v>130</v>
      </c>
      <c r="C118" s="127"/>
      <c r="D118" s="127"/>
      <c r="E118" s="127"/>
    </row>
    <row r="119" spans="1:5" ht="12" customHeight="1">
      <c r="A119" s="13" t="s">
        <v>76</v>
      </c>
      <c r="B119" s="10" t="s">
        <v>276</v>
      </c>
      <c r="C119" s="118"/>
      <c r="D119" s="118"/>
      <c r="E119" s="118"/>
    </row>
    <row r="120" spans="1:5" ht="12" customHeight="1">
      <c r="A120" s="13" t="s">
        <v>77</v>
      </c>
      <c r="B120" s="122" t="s">
        <v>451</v>
      </c>
      <c r="C120" s="118">
        <v>4500000</v>
      </c>
      <c r="D120" s="118">
        <v>4500000</v>
      </c>
      <c r="E120" s="118">
        <v>4500000</v>
      </c>
    </row>
    <row r="121" spans="1:5" ht="12" customHeight="1">
      <c r="A121" s="13" t="s">
        <v>83</v>
      </c>
      <c r="B121" s="121" t="s">
        <v>338</v>
      </c>
      <c r="C121" s="118"/>
      <c r="D121" s="118"/>
      <c r="E121" s="118"/>
    </row>
    <row r="122" spans="1:5" ht="12" customHeight="1">
      <c r="A122" s="13" t="s">
        <v>85</v>
      </c>
      <c r="B122" s="218" t="s">
        <v>281</v>
      </c>
      <c r="C122" s="118"/>
      <c r="D122" s="118"/>
      <c r="E122" s="118"/>
    </row>
    <row r="123" spans="1:5" ht="15.75">
      <c r="A123" s="13" t="s">
        <v>131</v>
      </c>
      <c r="B123" s="73" t="s">
        <v>264</v>
      </c>
      <c r="C123" s="118"/>
      <c r="D123" s="118"/>
      <c r="E123" s="118"/>
    </row>
    <row r="124" spans="1:5" ht="12" customHeight="1">
      <c r="A124" s="13" t="s">
        <v>132</v>
      </c>
      <c r="B124" s="73" t="s">
        <v>280</v>
      </c>
      <c r="C124" s="118"/>
      <c r="D124" s="118"/>
      <c r="E124" s="118"/>
    </row>
    <row r="125" spans="1:5" ht="12" customHeight="1">
      <c r="A125" s="13" t="s">
        <v>133</v>
      </c>
      <c r="B125" s="73" t="s">
        <v>279</v>
      </c>
      <c r="C125" s="118"/>
      <c r="D125" s="118"/>
      <c r="E125" s="118"/>
    </row>
    <row r="126" spans="1:5" ht="12" customHeight="1">
      <c r="A126" s="13" t="s">
        <v>272</v>
      </c>
      <c r="B126" s="73" t="s">
        <v>267</v>
      </c>
      <c r="C126" s="118">
        <v>2000000</v>
      </c>
      <c r="D126" s="118">
        <v>2000000</v>
      </c>
      <c r="E126" s="118">
        <v>2000000</v>
      </c>
    </row>
    <row r="127" spans="1:5" ht="12" customHeight="1">
      <c r="A127" s="13" t="s">
        <v>273</v>
      </c>
      <c r="B127" s="73" t="s">
        <v>278</v>
      </c>
      <c r="C127" s="118"/>
      <c r="D127" s="118"/>
      <c r="E127" s="118"/>
    </row>
    <row r="128" spans="1:5" ht="16.5" thickBot="1">
      <c r="A128" s="11" t="s">
        <v>274</v>
      </c>
      <c r="B128" s="73" t="s">
        <v>277</v>
      </c>
      <c r="C128" s="119">
        <v>2500000</v>
      </c>
      <c r="D128" s="119">
        <v>2500000</v>
      </c>
      <c r="E128" s="119">
        <v>2500000</v>
      </c>
    </row>
    <row r="129" spans="1:5" ht="12" customHeight="1" thickBot="1">
      <c r="A129" s="18" t="s">
        <v>9</v>
      </c>
      <c r="B129" s="66" t="s">
        <v>356</v>
      </c>
      <c r="C129" s="125">
        <f>+C94+C115</f>
        <v>25575212</v>
      </c>
      <c r="D129" s="125">
        <f>+D94+D115</f>
        <v>25675212</v>
      </c>
      <c r="E129" s="125">
        <f>+E94+E115</f>
        <v>25922780</v>
      </c>
    </row>
    <row r="130" spans="1:5" ht="12" customHeight="1" thickBot="1">
      <c r="A130" s="18" t="s">
        <v>10</v>
      </c>
      <c r="B130" s="66" t="s">
        <v>357</v>
      </c>
      <c r="C130" s="125">
        <f>+C131+C132+C133</f>
        <v>0</v>
      </c>
      <c r="D130" s="125">
        <f>+D131+D132+D133</f>
        <v>0</v>
      </c>
      <c r="E130" s="125">
        <f>+E131+E132+E133</f>
        <v>0</v>
      </c>
    </row>
    <row r="131" spans="1:5" ht="12" customHeight="1">
      <c r="A131" s="13" t="s">
        <v>179</v>
      </c>
      <c r="B131" s="10" t="s">
        <v>364</v>
      </c>
      <c r="C131" s="118"/>
      <c r="D131" s="118"/>
      <c r="E131" s="118"/>
    </row>
    <row r="132" spans="1:5" ht="12" customHeight="1">
      <c r="A132" s="13" t="s">
        <v>180</v>
      </c>
      <c r="B132" s="10" t="s">
        <v>365</v>
      </c>
      <c r="C132" s="118"/>
      <c r="D132" s="118"/>
      <c r="E132" s="118"/>
    </row>
    <row r="133" spans="1:5" ht="12" customHeight="1" thickBot="1">
      <c r="A133" s="11" t="s">
        <v>181</v>
      </c>
      <c r="B133" s="10" t="s">
        <v>366</v>
      </c>
      <c r="C133" s="118"/>
      <c r="D133" s="118"/>
      <c r="E133" s="118"/>
    </row>
    <row r="134" spans="1:5" ht="12" customHeight="1" thickBot="1">
      <c r="A134" s="18" t="s">
        <v>11</v>
      </c>
      <c r="B134" s="66" t="s">
        <v>358</v>
      </c>
      <c r="C134" s="125">
        <f>SUM(C135:C140)</f>
        <v>0</v>
      </c>
      <c r="D134" s="125">
        <f>SUM(D135:D140)</f>
        <v>0</v>
      </c>
      <c r="E134" s="125">
        <f>SUM(E135:E140)</f>
        <v>0</v>
      </c>
    </row>
    <row r="135" spans="1:5" ht="12" customHeight="1">
      <c r="A135" s="13" t="s">
        <v>60</v>
      </c>
      <c r="B135" s="7" t="s">
        <v>367</v>
      </c>
      <c r="C135" s="118"/>
      <c r="D135" s="118"/>
      <c r="E135" s="118"/>
    </row>
    <row r="136" spans="1:5" ht="12" customHeight="1">
      <c r="A136" s="13" t="s">
        <v>61</v>
      </c>
      <c r="B136" s="7" t="s">
        <v>359</v>
      </c>
      <c r="C136" s="118"/>
      <c r="D136" s="118"/>
      <c r="E136" s="118"/>
    </row>
    <row r="137" spans="1:5" ht="12" customHeight="1">
      <c r="A137" s="13" t="s">
        <v>62</v>
      </c>
      <c r="B137" s="7" t="s">
        <v>360</v>
      </c>
      <c r="C137" s="118"/>
      <c r="D137" s="118"/>
      <c r="E137" s="118"/>
    </row>
    <row r="138" spans="1:5" ht="12" customHeight="1">
      <c r="A138" s="13" t="s">
        <v>118</v>
      </c>
      <c r="B138" s="7" t="s">
        <v>361</v>
      </c>
      <c r="C138" s="118"/>
      <c r="D138" s="118"/>
      <c r="E138" s="118"/>
    </row>
    <row r="139" spans="1:5" ht="12" customHeight="1">
      <c r="A139" s="13" t="s">
        <v>119</v>
      </c>
      <c r="B139" s="7" t="s">
        <v>362</v>
      </c>
      <c r="C139" s="118"/>
      <c r="D139" s="118"/>
      <c r="E139" s="118"/>
    </row>
    <row r="140" spans="1:5" ht="12" customHeight="1" thickBot="1">
      <c r="A140" s="11" t="s">
        <v>120</v>
      </c>
      <c r="B140" s="7" t="s">
        <v>363</v>
      </c>
      <c r="C140" s="118"/>
      <c r="D140" s="118"/>
      <c r="E140" s="118"/>
    </row>
    <row r="141" spans="1:5" ht="12" customHeight="1" thickBot="1">
      <c r="A141" s="18" t="s">
        <v>12</v>
      </c>
      <c r="B141" s="66" t="s">
        <v>371</v>
      </c>
      <c r="C141" s="131">
        <f>+C142+C143+C144+C145</f>
        <v>0</v>
      </c>
      <c r="D141" s="131">
        <f>+D142+D143+D144+D145</f>
        <v>0</v>
      </c>
      <c r="E141" s="131">
        <f>+E142+E143+E144+E145</f>
        <v>0</v>
      </c>
    </row>
    <row r="142" spans="1:5" ht="12" customHeight="1">
      <c r="A142" s="13" t="s">
        <v>63</v>
      </c>
      <c r="B142" s="7" t="s">
        <v>282</v>
      </c>
      <c r="C142" s="118"/>
      <c r="D142" s="118"/>
      <c r="E142" s="118"/>
    </row>
    <row r="143" spans="1:5" ht="12" customHeight="1">
      <c r="A143" s="13" t="s">
        <v>64</v>
      </c>
      <c r="B143" s="7" t="s">
        <v>283</v>
      </c>
      <c r="C143" s="118"/>
      <c r="D143" s="118"/>
      <c r="E143" s="118"/>
    </row>
    <row r="144" spans="1:5" ht="12" customHeight="1">
      <c r="A144" s="13" t="s">
        <v>199</v>
      </c>
      <c r="B144" s="7" t="s">
        <v>372</v>
      </c>
      <c r="C144" s="118"/>
      <c r="D144" s="118"/>
      <c r="E144" s="118"/>
    </row>
    <row r="145" spans="1:5" ht="12" customHeight="1" thickBot="1">
      <c r="A145" s="11" t="s">
        <v>200</v>
      </c>
      <c r="B145" s="5" t="s">
        <v>302</v>
      </c>
      <c r="C145" s="118"/>
      <c r="D145" s="118"/>
      <c r="E145" s="118"/>
    </row>
    <row r="146" spans="1:5" ht="12" customHeight="1" thickBot="1">
      <c r="A146" s="18" t="s">
        <v>13</v>
      </c>
      <c r="B146" s="66" t="s">
        <v>373</v>
      </c>
      <c r="C146" s="134">
        <f>SUM(C147:C151)</f>
        <v>0</v>
      </c>
      <c r="D146" s="134">
        <f>SUM(D147:D151)</f>
        <v>0</v>
      </c>
      <c r="E146" s="134">
        <f>SUM(E147:E151)</f>
        <v>0</v>
      </c>
    </row>
    <row r="147" spans="1:5" ht="12" customHeight="1">
      <c r="A147" s="13" t="s">
        <v>65</v>
      </c>
      <c r="B147" s="7" t="s">
        <v>368</v>
      </c>
      <c r="C147" s="118"/>
      <c r="D147" s="118"/>
      <c r="E147" s="118"/>
    </row>
    <row r="148" spans="1:5" ht="12" customHeight="1">
      <c r="A148" s="13" t="s">
        <v>66</v>
      </c>
      <c r="B148" s="7" t="s">
        <v>375</v>
      </c>
      <c r="C148" s="118"/>
      <c r="D148" s="118"/>
      <c r="E148" s="118"/>
    </row>
    <row r="149" spans="1:5" ht="12" customHeight="1">
      <c r="A149" s="13" t="s">
        <v>211</v>
      </c>
      <c r="B149" s="7" t="s">
        <v>370</v>
      </c>
      <c r="C149" s="118"/>
      <c r="D149" s="118"/>
      <c r="E149" s="118"/>
    </row>
    <row r="150" spans="1:5" ht="12" customHeight="1">
      <c r="A150" s="13" t="s">
        <v>212</v>
      </c>
      <c r="B150" s="7" t="s">
        <v>376</v>
      </c>
      <c r="C150" s="118"/>
      <c r="D150" s="118"/>
      <c r="E150" s="118"/>
    </row>
    <row r="151" spans="1:5" ht="12" customHeight="1" thickBot="1">
      <c r="A151" s="13" t="s">
        <v>374</v>
      </c>
      <c r="B151" s="7" t="s">
        <v>377</v>
      </c>
      <c r="C151" s="118"/>
      <c r="D151" s="118"/>
      <c r="E151" s="118"/>
    </row>
    <row r="152" spans="1:5" ht="12" customHeight="1" thickBot="1">
      <c r="A152" s="18" t="s">
        <v>14</v>
      </c>
      <c r="B152" s="66" t="s">
        <v>378</v>
      </c>
      <c r="C152" s="275"/>
      <c r="D152" s="275"/>
      <c r="E152" s="275"/>
    </row>
    <row r="153" spans="1:5" ht="12" customHeight="1" thickBot="1">
      <c r="A153" s="18" t="s">
        <v>15</v>
      </c>
      <c r="B153" s="66" t="s">
        <v>379</v>
      </c>
      <c r="C153" s="275"/>
      <c r="D153" s="275"/>
      <c r="E153" s="275"/>
    </row>
    <row r="154" spans="1:9" ht="15" customHeight="1" thickBot="1">
      <c r="A154" s="18" t="s">
        <v>16</v>
      </c>
      <c r="B154" s="66" t="s">
        <v>381</v>
      </c>
      <c r="C154" s="232">
        <f>+C130+C134+C141+C146+C152+C153</f>
        <v>0</v>
      </c>
      <c r="D154" s="232">
        <f>+D130+D134+D141+D146+D152+D153</f>
        <v>0</v>
      </c>
      <c r="E154" s="232">
        <f>+E130+E134+E141+E146+E152+E153</f>
        <v>0</v>
      </c>
      <c r="F154" s="233"/>
      <c r="G154" s="234"/>
      <c r="H154" s="234"/>
      <c r="I154" s="234"/>
    </row>
    <row r="155" spans="1:5" s="221" customFormat="1" ht="12.75" customHeight="1" thickBot="1">
      <c r="A155" s="123" t="s">
        <v>17</v>
      </c>
      <c r="B155" s="199" t="s">
        <v>380</v>
      </c>
      <c r="C155" s="232">
        <f>+C129+C154</f>
        <v>25575212</v>
      </c>
      <c r="D155" s="232">
        <f>+D129+D154</f>
        <v>25675212</v>
      </c>
      <c r="E155" s="232">
        <f>+E129+E154</f>
        <v>25922780</v>
      </c>
    </row>
    <row r="156" ht="7.5" customHeight="1"/>
    <row r="157" spans="1:5" ht="15.75">
      <c r="A157" s="309" t="s">
        <v>284</v>
      </c>
      <c r="B157" s="309"/>
      <c r="C157" s="309"/>
      <c r="D157" s="219"/>
      <c r="E157" s="219"/>
    </row>
    <row r="158" spans="1:5" ht="15" customHeight="1" thickBot="1">
      <c r="A158" s="307" t="s">
        <v>107</v>
      </c>
      <c r="B158" s="307"/>
      <c r="C158" s="135" t="str">
        <f>C91</f>
        <v>Forintban!</v>
      </c>
      <c r="D158" s="135" t="str">
        <f>D91</f>
        <v>Forintban!</v>
      </c>
      <c r="E158" s="135" t="str">
        <f>E91</f>
        <v>Forintban!</v>
      </c>
    </row>
    <row r="159" spans="1:5" ht="13.5" customHeight="1" thickBot="1">
      <c r="A159" s="18">
        <v>1</v>
      </c>
      <c r="B159" s="24" t="s">
        <v>382</v>
      </c>
      <c r="C159" s="125">
        <f>+C63-C129</f>
        <v>542457</v>
      </c>
      <c r="D159" s="125">
        <f>+D63-D129</f>
        <v>13625747</v>
      </c>
      <c r="E159" s="125">
        <f>+E63-E129</f>
        <v>13378179</v>
      </c>
    </row>
    <row r="160" spans="1:5" ht="27.75" customHeight="1" thickBot="1">
      <c r="A160" s="18" t="s">
        <v>8</v>
      </c>
      <c r="B160" s="24" t="s">
        <v>388</v>
      </c>
      <c r="C160" s="125">
        <f>+C87-C154</f>
        <v>0</v>
      </c>
      <c r="D160" s="125">
        <f>+D87-D154</f>
        <v>0</v>
      </c>
      <c r="E160" s="125">
        <f>+E87-E154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Balatonvilágos Község Önkormányzata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92D050"/>
    <pageSetUpPr fitToPage="1"/>
  </sheetPr>
  <dimension ref="A1:I34"/>
  <sheetViews>
    <sheetView view="pageBreakPreview" zoomScaleNormal="145" zoomScaleSheetLayoutView="100" workbookViewId="0" topLeftCell="A1">
      <selection activeCell="F5" sqref="F5"/>
    </sheetView>
  </sheetViews>
  <sheetFormatPr defaultColWidth="9.00390625" defaultRowHeight="12.75"/>
  <cols>
    <col min="1" max="1" width="6.875" style="40" customWidth="1"/>
    <col min="2" max="2" width="55.125" style="76" customWidth="1"/>
    <col min="3" max="4" width="16.375" style="40" customWidth="1"/>
    <col min="5" max="5" width="20.625" style="40" customWidth="1"/>
    <col min="6" max="6" width="55.125" style="40" customWidth="1"/>
    <col min="7" max="9" width="16.375" style="40" customWidth="1"/>
    <col min="10" max="16384" width="9.375" style="40" customWidth="1"/>
  </cols>
  <sheetData>
    <row r="1" ht="12.75">
      <c r="B1" s="76" t="s">
        <v>514</v>
      </c>
    </row>
    <row r="2" spans="2:9" ht="39.75" customHeight="1">
      <c r="B2" s="147" t="s">
        <v>110</v>
      </c>
      <c r="C2" s="148"/>
      <c r="D2" s="148"/>
      <c r="E2" s="148"/>
      <c r="F2" s="148"/>
      <c r="G2" s="148"/>
      <c r="H2" s="148"/>
      <c r="I2" s="148"/>
    </row>
    <row r="3" spans="7:9" ht="14.25" thickBot="1">
      <c r="G3" s="149"/>
      <c r="H3" s="149"/>
      <c r="I3" s="149"/>
    </row>
    <row r="4" spans="1:9" ht="18" customHeight="1" thickBot="1">
      <c r="A4" s="310" t="s">
        <v>55</v>
      </c>
      <c r="B4" s="150" t="s">
        <v>43</v>
      </c>
      <c r="C4" s="151"/>
      <c r="D4" s="151"/>
      <c r="E4" s="294"/>
      <c r="F4" s="150" t="s">
        <v>44</v>
      </c>
      <c r="G4" s="152"/>
      <c r="H4" s="152"/>
      <c r="I4" s="152"/>
    </row>
    <row r="5" spans="1:9" s="153" customFormat="1" ht="35.25" customHeight="1" thickBot="1">
      <c r="A5" s="311"/>
      <c r="B5" s="77" t="s">
        <v>48</v>
      </c>
      <c r="C5" s="78" t="e">
        <f>+'1.1.sz.mell.'!C3</f>
        <v>#REF!</v>
      </c>
      <c r="D5" s="78" t="str">
        <f>+'1.1.sz.mell.'!D3</f>
        <v>2018. évi előirányzat júniusi módosítás</v>
      </c>
      <c r="E5" s="295" t="s">
        <v>501</v>
      </c>
      <c r="F5" s="77" t="s">
        <v>48</v>
      </c>
      <c r="G5" s="38" t="e">
        <f>+C5</f>
        <v>#REF!</v>
      </c>
      <c r="H5" s="38" t="str">
        <f>+D5</f>
        <v>2018. évi előirányzat júniusi módosítás</v>
      </c>
      <c r="I5" s="38" t="str">
        <f>+E5</f>
        <v>2018. évi előirányzat novemberi módosítás</v>
      </c>
    </row>
    <row r="6" spans="1:9" s="158" customFormat="1" ht="12" customHeight="1" thickBot="1">
      <c r="A6" s="154"/>
      <c r="B6" s="155" t="s">
        <v>395</v>
      </c>
      <c r="C6" s="156" t="s">
        <v>396</v>
      </c>
      <c r="D6" s="156" t="s">
        <v>397</v>
      </c>
      <c r="E6" s="296" t="s">
        <v>399</v>
      </c>
      <c r="F6" s="155" t="s">
        <v>398</v>
      </c>
      <c r="G6" s="157" t="s">
        <v>400</v>
      </c>
      <c r="H6" s="157" t="s">
        <v>401</v>
      </c>
      <c r="I6" s="157" t="s">
        <v>402</v>
      </c>
    </row>
    <row r="7" spans="1:9" ht="12.75" customHeight="1">
      <c r="A7" s="159" t="s">
        <v>7</v>
      </c>
      <c r="B7" s="160" t="s">
        <v>285</v>
      </c>
      <c r="C7" s="136">
        <f>'1.1.sz.mell.'!C5</f>
        <v>113142467</v>
      </c>
      <c r="D7" s="136">
        <f>'1.1.sz.mell.'!D5</f>
        <v>113739640</v>
      </c>
      <c r="E7" s="136">
        <f>'1.1.sz.mell.'!E5</f>
        <v>124700151</v>
      </c>
      <c r="F7" s="160" t="s">
        <v>49</v>
      </c>
      <c r="G7" s="142">
        <v>143310292</v>
      </c>
      <c r="H7" s="142">
        <v>147187683</v>
      </c>
      <c r="I7" s="142">
        <v>146856116</v>
      </c>
    </row>
    <row r="8" spans="1:9" ht="12.75" customHeight="1">
      <c r="A8" s="161" t="s">
        <v>8</v>
      </c>
      <c r="B8" s="162" t="s">
        <v>286</v>
      </c>
      <c r="C8" s="137">
        <f>'1.1.sz.mell.'!C12</f>
        <v>19598400</v>
      </c>
      <c r="D8" s="137">
        <f>'1.1.sz.mell.'!D12</f>
        <v>19598400</v>
      </c>
      <c r="E8" s="137">
        <f>'1.1.sz.mell.'!E12</f>
        <v>21828900</v>
      </c>
      <c r="F8" s="162" t="s">
        <v>126</v>
      </c>
      <c r="G8" s="143">
        <v>29039685</v>
      </c>
      <c r="H8" s="143">
        <v>29798310</v>
      </c>
      <c r="I8" s="143">
        <v>29875404</v>
      </c>
    </row>
    <row r="9" spans="1:9" ht="12.75" customHeight="1">
      <c r="A9" s="161" t="s">
        <v>9</v>
      </c>
      <c r="B9" s="162" t="s">
        <v>307</v>
      </c>
      <c r="C9" s="137"/>
      <c r="D9" s="137"/>
      <c r="E9" s="298"/>
      <c r="F9" s="162" t="s">
        <v>151</v>
      </c>
      <c r="G9" s="143">
        <f>'1.1.sz.mell.'!C96</f>
        <v>174058504</v>
      </c>
      <c r="H9" s="143">
        <f>'1.1.sz.mell.'!D96</f>
        <v>204526759</v>
      </c>
      <c r="I9" s="143">
        <f>'1.1.sz.mell.'!E96</f>
        <v>189123525</v>
      </c>
    </row>
    <row r="10" spans="1:9" ht="12.75" customHeight="1">
      <c r="A10" s="161" t="s">
        <v>10</v>
      </c>
      <c r="B10" s="162" t="s">
        <v>117</v>
      </c>
      <c r="C10" s="137">
        <f>'1.1.sz.mell.'!C26</f>
        <v>196229000</v>
      </c>
      <c r="D10" s="137">
        <f>'1.1.sz.mell.'!D26</f>
        <v>196229000</v>
      </c>
      <c r="E10" s="137">
        <f>'1.1.sz.mell.'!E26</f>
        <v>196229000</v>
      </c>
      <c r="F10" s="162" t="s">
        <v>127</v>
      </c>
      <c r="G10" s="143">
        <v>10646000</v>
      </c>
      <c r="H10" s="143">
        <v>10348240</v>
      </c>
      <c r="I10" s="143">
        <v>12204760</v>
      </c>
    </row>
    <row r="11" spans="1:9" ht="12.75" customHeight="1">
      <c r="A11" s="161" t="s">
        <v>11</v>
      </c>
      <c r="B11" s="163" t="s">
        <v>331</v>
      </c>
      <c r="C11" s="137">
        <f>'1.1.sz.mell.'!C34</f>
        <v>64648309</v>
      </c>
      <c r="D11" s="137">
        <f>'1.1.sz.mell.'!D34</f>
        <v>68730539</v>
      </c>
      <c r="E11" s="137">
        <f>'1.1.sz.mell.'!E34</f>
        <v>68730539</v>
      </c>
      <c r="F11" s="162" t="s">
        <v>128</v>
      </c>
      <c r="G11" s="143">
        <v>53073208</v>
      </c>
      <c r="H11" s="143">
        <v>54753181</v>
      </c>
      <c r="I11" s="143">
        <v>69061310</v>
      </c>
    </row>
    <row r="12" spans="1:9" ht="12.75" customHeight="1">
      <c r="A12" s="161" t="s">
        <v>12</v>
      </c>
      <c r="B12" s="162" t="s">
        <v>287</v>
      </c>
      <c r="C12" s="138">
        <f>'1.1.sz.mell.'!C52</f>
        <v>1500000</v>
      </c>
      <c r="D12" s="138">
        <f>'1.1.sz.mell.'!D52</f>
        <v>1500000</v>
      </c>
      <c r="E12" s="138">
        <f>'1.1.sz.mell.'!E52</f>
        <v>1500000</v>
      </c>
      <c r="F12" s="162" t="s">
        <v>38</v>
      </c>
      <c r="G12" s="143">
        <f>'1.1.sz.mell.'!C112</f>
        <v>92872967</v>
      </c>
      <c r="H12" s="143">
        <f>'1.1.sz.mell.'!D112</f>
        <v>73334547</v>
      </c>
      <c r="I12" s="143">
        <v>52372571</v>
      </c>
    </row>
    <row r="13" spans="1:9" ht="12.75" customHeight="1">
      <c r="A13" s="161" t="s">
        <v>13</v>
      </c>
      <c r="B13" s="162" t="s">
        <v>389</v>
      </c>
      <c r="C13" s="137"/>
      <c r="D13" s="137"/>
      <c r="E13" s="298"/>
      <c r="F13" s="33"/>
      <c r="G13" s="143"/>
      <c r="H13" s="143"/>
      <c r="I13" s="143"/>
    </row>
    <row r="14" spans="1:9" ht="12.75" customHeight="1">
      <c r="A14" s="161" t="s">
        <v>14</v>
      </c>
      <c r="B14" s="33"/>
      <c r="C14" s="137"/>
      <c r="D14" s="137"/>
      <c r="E14" s="298"/>
      <c r="F14" s="33"/>
      <c r="G14" s="143"/>
      <c r="H14" s="143"/>
      <c r="I14" s="143"/>
    </row>
    <row r="15" spans="1:9" ht="12.75" customHeight="1">
      <c r="A15" s="161" t="s">
        <v>15</v>
      </c>
      <c r="B15" s="235"/>
      <c r="C15" s="138"/>
      <c r="D15" s="138"/>
      <c r="E15" s="299"/>
      <c r="F15" s="33"/>
      <c r="G15" s="143"/>
      <c r="H15" s="143"/>
      <c r="I15" s="143"/>
    </row>
    <row r="16" spans="1:9" ht="12.75" customHeight="1">
      <c r="A16" s="161" t="s">
        <v>16</v>
      </c>
      <c r="B16" s="33"/>
      <c r="C16" s="137"/>
      <c r="D16" s="137"/>
      <c r="E16" s="298"/>
      <c r="F16" s="33"/>
      <c r="G16" s="143"/>
      <c r="H16" s="143"/>
      <c r="I16" s="143"/>
    </row>
    <row r="17" spans="1:9" ht="12.75" customHeight="1">
      <c r="A17" s="161" t="s">
        <v>17</v>
      </c>
      <c r="B17" s="33"/>
      <c r="C17" s="137"/>
      <c r="D17" s="137"/>
      <c r="E17" s="298"/>
      <c r="F17" s="33"/>
      <c r="G17" s="143"/>
      <c r="H17" s="143"/>
      <c r="I17" s="143"/>
    </row>
    <row r="18" spans="1:9" ht="12.75" customHeight="1" thickBot="1">
      <c r="A18" s="161" t="s">
        <v>18</v>
      </c>
      <c r="B18" s="42"/>
      <c r="C18" s="139"/>
      <c r="D18" s="139"/>
      <c r="E18" s="300"/>
      <c r="F18" s="33"/>
      <c r="G18" s="144"/>
      <c r="H18" s="144"/>
      <c r="I18" s="144"/>
    </row>
    <row r="19" spans="1:9" ht="15.75" customHeight="1" thickBot="1">
      <c r="A19" s="164" t="s">
        <v>19</v>
      </c>
      <c r="B19" s="67" t="s">
        <v>390</v>
      </c>
      <c r="C19" s="140">
        <f>SUM(C7:C18)</f>
        <v>395118176</v>
      </c>
      <c r="D19" s="140">
        <f>SUM(D7:D18)</f>
        <v>399797579</v>
      </c>
      <c r="E19" s="140">
        <f>SUM(E7:E18)</f>
        <v>412988590</v>
      </c>
      <c r="F19" s="67" t="s">
        <v>293</v>
      </c>
      <c r="G19" s="145">
        <f>SUM(G7:G18)</f>
        <v>503000656</v>
      </c>
      <c r="H19" s="145">
        <f>SUM(H7:H18)</f>
        <v>519948720</v>
      </c>
      <c r="I19" s="145">
        <f>SUM(I7:I18)</f>
        <v>499493686</v>
      </c>
    </row>
    <row r="20" spans="1:9" ht="12.75" customHeight="1">
      <c r="A20" s="165" t="s">
        <v>20</v>
      </c>
      <c r="B20" s="166" t="s">
        <v>290</v>
      </c>
      <c r="C20" s="277">
        <f>+C21+C22+C23+C24</f>
        <v>177572404</v>
      </c>
      <c r="D20" s="277">
        <f>+D21+D22+D23+D24</f>
        <v>177572404</v>
      </c>
      <c r="E20" s="277">
        <f>+E21+E22+E23+E24</f>
        <v>177572404</v>
      </c>
      <c r="F20" s="167" t="s">
        <v>134</v>
      </c>
      <c r="G20" s="146"/>
      <c r="H20" s="146"/>
      <c r="I20" s="146"/>
    </row>
    <row r="21" spans="1:9" ht="12.75" customHeight="1">
      <c r="A21" s="168" t="s">
        <v>21</v>
      </c>
      <c r="B21" s="167" t="s">
        <v>144</v>
      </c>
      <c r="C21" s="51">
        <v>177572404</v>
      </c>
      <c r="D21" s="51">
        <v>177572404</v>
      </c>
      <c r="E21" s="69">
        <v>177572404</v>
      </c>
      <c r="F21" s="167" t="s">
        <v>292</v>
      </c>
      <c r="G21" s="52"/>
      <c r="H21" s="52"/>
      <c r="I21" s="52"/>
    </row>
    <row r="22" spans="1:9" ht="12.75" customHeight="1">
      <c r="A22" s="168" t="s">
        <v>22</v>
      </c>
      <c r="B22" s="167" t="s">
        <v>145</v>
      </c>
      <c r="C22" s="51"/>
      <c r="D22" s="51"/>
      <c r="E22" s="69"/>
      <c r="F22" s="167" t="s">
        <v>108</v>
      </c>
      <c r="G22" s="52"/>
      <c r="H22" s="52"/>
      <c r="I22" s="52"/>
    </row>
    <row r="23" spans="1:9" ht="12.75" customHeight="1">
      <c r="A23" s="168" t="s">
        <v>23</v>
      </c>
      <c r="B23" s="167" t="s">
        <v>149</v>
      </c>
      <c r="C23" s="51"/>
      <c r="D23" s="51"/>
      <c r="E23" s="69"/>
      <c r="F23" s="167" t="s">
        <v>109</v>
      </c>
      <c r="G23" s="52"/>
      <c r="H23" s="52"/>
      <c r="I23" s="52"/>
    </row>
    <row r="24" spans="1:9" ht="12.75" customHeight="1">
      <c r="A24" s="168" t="s">
        <v>24</v>
      </c>
      <c r="B24" s="167" t="s">
        <v>150</v>
      </c>
      <c r="C24" s="51"/>
      <c r="D24" s="51"/>
      <c r="E24" s="301"/>
      <c r="F24" s="166" t="s">
        <v>152</v>
      </c>
      <c r="G24" s="52"/>
      <c r="H24" s="52"/>
      <c r="I24" s="52"/>
    </row>
    <row r="25" spans="1:9" ht="12.75" customHeight="1">
      <c r="A25" s="168" t="s">
        <v>25</v>
      </c>
      <c r="B25" s="167" t="s">
        <v>291</v>
      </c>
      <c r="C25" s="169">
        <f>+C26+C27</f>
        <v>0</v>
      </c>
      <c r="D25" s="169">
        <f>+D26+D27</f>
        <v>0</v>
      </c>
      <c r="E25" s="302"/>
      <c r="F25" s="167" t="s">
        <v>135</v>
      </c>
      <c r="G25" s="52"/>
      <c r="H25" s="52"/>
      <c r="I25" s="52"/>
    </row>
    <row r="26" spans="1:9" ht="12.75" customHeight="1">
      <c r="A26" s="165" t="s">
        <v>26</v>
      </c>
      <c r="B26" s="166" t="s">
        <v>288</v>
      </c>
      <c r="C26" s="141"/>
      <c r="D26" s="141"/>
      <c r="E26" s="301"/>
      <c r="F26" s="160" t="s">
        <v>372</v>
      </c>
      <c r="G26" s="146"/>
      <c r="H26" s="146"/>
      <c r="I26" s="146"/>
    </row>
    <row r="27" spans="1:9" ht="12.75" customHeight="1">
      <c r="A27" s="168" t="s">
        <v>27</v>
      </c>
      <c r="B27" s="167" t="s">
        <v>289</v>
      </c>
      <c r="C27" s="51"/>
      <c r="D27" s="51"/>
      <c r="E27" s="69"/>
      <c r="F27" s="162" t="s">
        <v>378</v>
      </c>
      <c r="G27" s="52"/>
      <c r="H27" s="52"/>
      <c r="I27" s="52"/>
    </row>
    <row r="28" spans="1:9" ht="12.75" customHeight="1">
      <c r="A28" s="161" t="s">
        <v>28</v>
      </c>
      <c r="B28" s="167" t="s">
        <v>383</v>
      </c>
      <c r="C28" s="51"/>
      <c r="D28" s="51"/>
      <c r="E28" s="69"/>
      <c r="F28" s="162" t="s">
        <v>379</v>
      </c>
      <c r="G28" s="52"/>
      <c r="H28" s="52"/>
      <c r="I28" s="52"/>
    </row>
    <row r="29" spans="1:9" ht="12.75" customHeight="1" thickBot="1">
      <c r="A29" s="208" t="s">
        <v>29</v>
      </c>
      <c r="B29" s="166" t="s">
        <v>246</v>
      </c>
      <c r="C29" s="141"/>
      <c r="D29" s="141"/>
      <c r="E29" s="301"/>
      <c r="F29" s="237" t="s">
        <v>283</v>
      </c>
      <c r="G29" s="146">
        <v>4052052</v>
      </c>
      <c r="H29" s="146">
        <v>4052052</v>
      </c>
      <c r="I29" s="146">
        <v>4052052</v>
      </c>
    </row>
    <row r="30" spans="1:9" ht="15.75" customHeight="1" thickBot="1">
      <c r="A30" s="164" t="s">
        <v>30</v>
      </c>
      <c r="B30" s="67" t="s">
        <v>391</v>
      </c>
      <c r="C30" s="140">
        <f>+C20+C25+C28+C29</f>
        <v>177572404</v>
      </c>
      <c r="D30" s="140">
        <f>+D20+D25+D28+D29</f>
        <v>177572404</v>
      </c>
      <c r="E30" s="140">
        <f>+E20+E25+E28+E29</f>
        <v>177572404</v>
      </c>
      <c r="F30" s="67" t="s">
        <v>393</v>
      </c>
      <c r="G30" s="145">
        <f>SUM(G20:G29)</f>
        <v>4052052</v>
      </c>
      <c r="H30" s="145">
        <f>SUM(H20:H29)</f>
        <v>4052052</v>
      </c>
      <c r="I30" s="145">
        <f>SUM(I20:I29)</f>
        <v>4052052</v>
      </c>
    </row>
    <row r="31" spans="1:9" ht="13.5" thickBot="1">
      <c r="A31" s="164" t="s">
        <v>31</v>
      </c>
      <c r="B31" s="170" t="s">
        <v>392</v>
      </c>
      <c r="C31" s="171">
        <f>+C19+C30</f>
        <v>572690580</v>
      </c>
      <c r="D31" s="171">
        <f>+D19+D30</f>
        <v>577369983</v>
      </c>
      <c r="E31" s="171">
        <f>+E19+E30</f>
        <v>590560994</v>
      </c>
      <c r="F31" s="170" t="s">
        <v>394</v>
      </c>
      <c r="G31" s="171">
        <f>+G19+G30</f>
        <v>507052708</v>
      </c>
      <c r="H31" s="171">
        <f>+H19+H30</f>
        <v>524000772</v>
      </c>
      <c r="I31" s="171">
        <f>+I19+I30</f>
        <v>503545738</v>
      </c>
    </row>
    <row r="32" spans="1:9" ht="13.5" thickBot="1">
      <c r="A32" s="164" t="s">
        <v>32</v>
      </c>
      <c r="B32" s="170" t="s">
        <v>112</v>
      </c>
      <c r="C32" s="171">
        <f>IF(C19-G19&lt;0,G19-C19,"-")</f>
        <v>107882480</v>
      </c>
      <c r="D32" s="171">
        <f>IF(D19-H19&lt;0,H19-D19,"-")</f>
        <v>120151141</v>
      </c>
      <c r="E32" s="171">
        <f>IF(E19-I19&lt;0,I19-E19,"-")</f>
        <v>86505096</v>
      </c>
      <c r="F32" s="170" t="s">
        <v>113</v>
      </c>
      <c r="G32" s="171" t="str">
        <f>IF(C19-G19&gt;0,C19-G19,"-")</f>
        <v>-</v>
      </c>
      <c r="H32" s="171" t="str">
        <f>IF(D19-H19&gt;0,D19-H19,"-")</f>
        <v>-</v>
      </c>
      <c r="I32" s="171" t="str">
        <f>IF(E19-I19&gt;0,E19-I19,"-")</f>
        <v>-</v>
      </c>
    </row>
    <row r="33" spans="1:9" ht="13.5" thickBot="1">
      <c r="A33" s="164" t="s">
        <v>33</v>
      </c>
      <c r="B33" s="170" t="s">
        <v>443</v>
      </c>
      <c r="C33" s="171" t="str">
        <f>IF(C31-G31&lt;0,G31-C31,"-")</f>
        <v>-</v>
      </c>
      <c r="D33" s="171" t="str">
        <f>IF(D31-H31&lt;0,H31-D31,"-")</f>
        <v>-</v>
      </c>
      <c r="E33" s="303"/>
      <c r="F33" s="170" t="s">
        <v>444</v>
      </c>
      <c r="G33" s="171">
        <f>IF(C31-G31&gt;0,C31-G31,"-")</f>
        <v>65637872</v>
      </c>
      <c r="H33" s="171">
        <f>IF(D31-H31&gt;0,D31-H31,"-")</f>
        <v>53369211</v>
      </c>
      <c r="I33" s="171">
        <f>IF(E31-I31&gt;0,E31-I31,"-")</f>
        <v>87015256</v>
      </c>
    </row>
    <row r="34" spans="2:6" ht="18.75">
      <c r="B34" s="312"/>
      <c r="C34" s="312"/>
      <c r="D34" s="312"/>
      <c r="E34" s="312"/>
      <c r="F34" s="312"/>
    </row>
  </sheetData>
  <sheetProtection/>
  <mergeCells count="2">
    <mergeCell ref="A4:A5"/>
    <mergeCell ref="B34:F34"/>
  </mergeCells>
  <printOptions horizontalCentered="1"/>
  <pageMargins left="0.33" right="0.48" top="0.9055118110236221" bottom="0.5" header="0.6692913385826772" footer="0.28"/>
  <pageSetup fitToHeight="1" fitToWidth="1"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I35"/>
  <sheetViews>
    <sheetView view="pageBreakPreview" zoomScale="115" zoomScaleNormal="160" zoomScaleSheetLayoutView="115" workbookViewId="0" topLeftCell="A1">
      <selection activeCell="B2" sqref="B2"/>
    </sheetView>
  </sheetViews>
  <sheetFormatPr defaultColWidth="9.00390625" defaultRowHeight="12.75"/>
  <cols>
    <col min="1" max="1" width="6.875" style="40" customWidth="1"/>
    <col min="2" max="2" width="55.125" style="76" customWidth="1"/>
    <col min="3" max="5" width="16.375" style="40" customWidth="1"/>
    <col min="6" max="6" width="55.125" style="40" customWidth="1"/>
    <col min="7" max="7" width="16.375" style="40" customWidth="1"/>
    <col min="8" max="8" width="18.125" style="40" customWidth="1"/>
    <col min="9" max="9" width="19.375" style="40" customWidth="1"/>
    <col min="10" max="16384" width="9.375" style="40" customWidth="1"/>
  </cols>
  <sheetData>
    <row r="1" ht="12.75">
      <c r="B1" s="76" t="s">
        <v>515</v>
      </c>
    </row>
    <row r="3" spans="2:9" ht="31.5" customHeight="1">
      <c r="B3" s="147" t="s">
        <v>111</v>
      </c>
      <c r="C3" s="148"/>
      <c r="D3" s="148"/>
      <c r="E3" s="148"/>
      <c r="F3" s="148"/>
      <c r="G3" s="148"/>
      <c r="H3" s="148"/>
      <c r="I3" s="148"/>
    </row>
    <row r="4" spans="7:9" ht="14.25" thickBot="1">
      <c r="G4" s="149">
        <f>'2.1.sz.mell  '!G3</f>
        <v>0</v>
      </c>
      <c r="H4" s="149">
        <f>'2.1.sz.mell  '!H3</f>
        <v>0</v>
      </c>
      <c r="I4" s="149">
        <f>'2.1.sz.mell  '!I3</f>
        <v>0</v>
      </c>
    </row>
    <row r="5" spans="1:9" ht="13.5" thickBot="1">
      <c r="A5" s="313" t="s">
        <v>55</v>
      </c>
      <c r="B5" s="150" t="s">
        <v>43</v>
      </c>
      <c r="C5" s="151"/>
      <c r="D5" s="151"/>
      <c r="E5" s="294"/>
      <c r="F5" s="150" t="s">
        <v>44</v>
      </c>
      <c r="G5" s="152"/>
      <c r="H5" s="152"/>
      <c r="I5" s="152"/>
    </row>
    <row r="6" spans="1:9" s="153" customFormat="1" ht="35.25" customHeight="1" thickBot="1">
      <c r="A6" s="314"/>
      <c r="B6" s="77" t="s">
        <v>48</v>
      </c>
      <c r="C6" s="78" t="e">
        <f>+'2.1.sz.mell  '!C5</f>
        <v>#REF!</v>
      </c>
      <c r="D6" s="78" t="str">
        <f>+'2.1.sz.mell  '!D5</f>
        <v>2018. évi előirányzat júniusi módosítás</v>
      </c>
      <c r="E6" s="295" t="s">
        <v>501</v>
      </c>
      <c r="F6" s="77" t="s">
        <v>48</v>
      </c>
      <c r="G6" s="38" t="e">
        <f>+'2.1.sz.mell  '!C5</f>
        <v>#REF!</v>
      </c>
      <c r="H6" s="38" t="str">
        <f>+'2.1.sz.mell  '!D5</f>
        <v>2018. évi előirányzat júniusi módosítás</v>
      </c>
      <c r="I6" s="38" t="str">
        <f>+'2.1.sz.mell  '!E5</f>
        <v>2018. évi előirányzat novemberi módosítás</v>
      </c>
    </row>
    <row r="7" spans="1:9" s="153" customFormat="1" ht="13.5" thickBot="1">
      <c r="A7" s="154"/>
      <c r="B7" s="155" t="s">
        <v>395</v>
      </c>
      <c r="C7" s="156" t="s">
        <v>396</v>
      </c>
      <c r="D7" s="156" t="s">
        <v>397</v>
      </c>
      <c r="E7" s="296" t="s">
        <v>399</v>
      </c>
      <c r="F7" s="155" t="s">
        <v>398</v>
      </c>
      <c r="G7" s="157" t="s">
        <v>400</v>
      </c>
      <c r="H7" s="157" t="s">
        <v>401</v>
      </c>
      <c r="I7" s="157" t="s">
        <v>402</v>
      </c>
    </row>
    <row r="8" spans="1:9" ht="12.75" customHeight="1">
      <c r="A8" s="159" t="s">
        <v>7</v>
      </c>
      <c r="B8" s="160" t="s">
        <v>294</v>
      </c>
      <c r="C8" s="136">
        <f>'1.1.sz.mell.'!C19</f>
        <v>143309282</v>
      </c>
      <c r="D8" s="136">
        <f>'1.1.sz.mell.'!D19</f>
        <v>145309282</v>
      </c>
      <c r="E8" s="297">
        <v>56669456</v>
      </c>
      <c r="F8" s="160" t="s">
        <v>146</v>
      </c>
      <c r="G8" s="142">
        <v>180960083</v>
      </c>
      <c r="H8" s="142">
        <v>158963869</v>
      </c>
      <c r="I8" s="142">
        <v>93179838</v>
      </c>
    </row>
    <row r="9" spans="1:9" ht="12.75">
      <c r="A9" s="161" t="s">
        <v>8</v>
      </c>
      <c r="B9" s="162" t="s">
        <v>295</v>
      </c>
      <c r="C9" s="137"/>
      <c r="D9" s="137"/>
      <c r="E9" s="298"/>
      <c r="F9" s="162" t="s">
        <v>300</v>
      </c>
      <c r="G9" s="143">
        <v>143309282</v>
      </c>
      <c r="H9" s="143">
        <v>114856049</v>
      </c>
      <c r="I9" s="143">
        <v>46041365</v>
      </c>
    </row>
    <row r="10" spans="1:9" ht="12.75" customHeight="1">
      <c r="A10" s="161" t="s">
        <v>9</v>
      </c>
      <c r="B10" s="162" t="s">
        <v>3</v>
      </c>
      <c r="C10" s="137">
        <f>'1.1.sz.mell.'!C46</f>
        <v>4588520</v>
      </c>
      <c r="D10" s="137">
        <f>'1.1.sz.mell.'!D46</f>
        <v>12576780</v>
      </c>
      <c r="E10" s="298">
        <v>12576780</v>
      </c>
      <c r="F10" s="162" t="s">
        <v>130</v>
      </c>
      <c r="G10" s="143">
        <v>34139644</v>
      </c>
      <c r="H10" s="143">
        <v>56093657</v>
      </c>
      <c r="I10" s="143">
        <v>66883907</v>
      </c>
    </row>
    <row r="11" spans="1:9" ht="12.75" customHeight="1">
      <c r="A11" s="161" t="s">
        <v>10</v>
      </c>
      <c r="B11" s="162" t="s">
        <v>296</v>
      </c>
      <c r="C11" s="137">
        <f>'1.1.sz.mell.'!C57</f>
        <v>6064053</v>
      </c>
      <c r="D11" s="137">
        <f>'1.1.sz.mell.'!D57</f>
        <v>8302253</v>
      </c>
      <c r="E11" s="298">
        <v>8302253</v>
      </c>
      <c r="F11" s="162" t="s">
        <v>301</v>
      </c>
      <c r="G11" s="143"/>
      <c r="H11" s="143"/>
      <c r="I11" s="143"/>
    </row>
    <row r="12" spans="1:9" ht="12.75" customHeight="1">
      <c r="A12" s="161" t="s">
        <v>11</v>
      </c>
      <c r="B12" s="162" t="s">
        <v>297</v>
      </c>
      <c r="C12" s="137"/>
      <c r="D12" s="137"/>
      <c r="E12" s="298"/>
      <c r="F12" s="162" t="s">
        <v>148</v>
      </c>
      <c r="G12" s="143">
        <v>4500000</v>
      </c>
      <c r="H12" s="143">
        <v>4500000</v>
      </c>
      <c r="I12" s="143">
        <v>4500000</v>
      </c>
    </row>
    <row r="13" spans="1:9" ht="12.75" customHeight="1">
      <c r="A13" s="161" t="s">
        <v>12</v>
      </c>
      <c r="B13" s="162" t="s">
        <v>298</v>
      </c>
      <c r="C13" s="138"/>
      <c r="D13" s="138"/>
      <c r="E13" s="299"/>
      <c r="F13" s="238"/>
      <c r="G13" s="143"/>
      <c r="H13" s="143"/>
      <c r="I13" s="143"/>
    </row>
    <row r="14" spans="1:9" ht="12.75" customHeight="1">
      <c r="A14" s="161" t="s">
        <v>13</v>
      </c>
      <c r="B14" s="33"/>
      <c r="C14" s="137"/>
      <c r="D14" s="137"/>
      <c r="E14" s="298"/>
      <c r="F14" s="238"/>
      <c r="G14" s="143"/>
      <c r="H14" s="143"/>
      <c r="I14" s="143"/>
    </row>
    <row r="15" spans="1:9" ht="12.75" customHeight="1">
      <c r="A15" s="161" t="s">
        <v>14</v>
      </c>
      <c r="B15" s="33"/>
      <c r="C15" s="137"/>
      <c r="D15" s="137"/>
      <c r="E15" s="298"/>
      <c r="F15" s="239"/>
      <c r="G15" s="143"/>
      <c r="H15" s="143"/>
      <c r="I15" s="143"/>
    </row>
    <row r="16" spans="1:9" ht="12.75" customHeight="1">
      <c r="A16" s="161" t="s">
        <v>15</v>
      </c>
      <c r="B16" s="236"/>
      <c r="C16" s="138"/>
      <c r="D16" s="138"/>
      <c r="E16" s="299"/>
      <c r="F16" s="238"/>
      <c r="G16" s="143"/>
      <c r="H16" s="143"/>
      <c r="I16" s="143"/>
    </row>
    <row r="17" spans="1:9" ht="12.75">
      <c r="A17" s="161" t="s">
        <v>16</v>
      </c>
      <c r="B17" s="33"/>
      <c r="C17" s="138"/>
      <c r="D17" s="138"/>
      <c r="E17" s="299"/>
      <c r="F17" s="238"/>
      <c r="G17" s="143"/>
      <c r="H17" s="143"/>
      <c r="I17" s="143"/>
    </row>
    <row r="18" spans="1:9" ht="12.75" customHeight="1" thickBot="1">
      <c r="A18" s="208" t="s">
        <v>17</v>
      </c>
      <c r="B18" s="237"/>
      <c r="C18" s="210"/>
      <c r="D18" s="210"/>
      <c r="E18" s="304"/>
      <c r="F18" s="209" t="s">
        <v>38</v>
      </c>
      <c r="G18" s="188">
        <v>6300185</v>
      </c>
      <c r="H18" s="188">
        <v>6300185</v>
      </c>
      <c r="I18" s="188">
        <v>6300185</v>
      </c>
    </row>
    <row r="19" spans="1:9" ht="15.75" customHeight="1" thickBot="1">
      <c r="A19" s="164" t="s">
        <v>18</v>
      </c>
      <c r="B19" s="67" t="s">
        <v>308</v>
      </c>
      <c r="C19" s="140">
        <f>+C8+C10+C11+C13+C14+C15+C16+C17+C18</f>
        <v>153961855</v>
      </c>
      <c r="D19" s="140">
        <f>+D8+D10+D11+D13+D14+D15+D16+D17+D18</f>
        <v>166188315</v>
      </c>
      <c r="E19" s="140">
        <f>+E8+E10+E11+E13+E14+E15+E16+E17+E18</f>
        <v>77548489</v>
      </c>
      <c r="F19" s="67" t="s">
        <v>309</v>
      </c>
      <c r="G19" s="145">
        <f>+G8+G10+G12+G13+G14+G15+G16+G17+G18</f>
        <v>225899912</v>
      </c>
      <c r="H19" s="145">
        <f>+H8+H10+H12+H13+H14+H15+H16+H17+H18</f>
        <v>225857711</v>
      </c>
      <c r="I19" s="145">
        <f>+I8+I10+I12+I13+I14+I15+I16+I17+I18</f>
        <v>170863930</v>
      </c>
    </row>
    <row r="20" spans="1:9" ht="12.75" customHeight="1">
      <c r="A20" s="159" t="s">
        <v>19</v>
      </c>
      <c r="B20" s="174" t="s">
        <v>164</v>
      </c>
      <c r="C20" s="181">
        <f>SUM(C21:C25)</f>
        <v>6300185</v>
      </c>
      <c r="D20" s="181">
        <f>SUM(D21:D25)</f>
        <v>6300185</v>
      </c>
      <c r="E20" s="181">
        <f>SUM(E21:E25)</f>
        <v>6300185</v>
      </c>
      <c r="F20" s="167" t="s">
        <v>134</v>
      </c>
      <c r="G20" s="50"/>
      <c r="H20" s="50"/>
      <c r="I20" s="50"/>
    </row>
    <row r="21" spans="1:9" ht="12.75" customHeight="1">
      <c r="A21" s="161" t="s">
        <v>20</v>
      </c>
      <c r="B21" s="175" t="s">
        <v>153</v>
      </c>
      <c r="C21" s="51">
        <v>6300185</v>
      </c>
      <c r="D21" s="51">
        <v>6300185</v>
      </c>
      <c r="E21" s="69">
        <v>6300185</v>
      </c>
      <c r="F21" s="167" t="s">
        <v>137</v>
      </c>
      <c r="G21" s="52"/>
      <c r="H21" s="52"/>
      <c r="I21" s="52"/>
    </row>
    <row r="22" spans="1:9" ht="12.75" customHeight="1">
      <c r="A22" s="159" t="s">
        <v>21</v>
      </c>
      <c r="B22" s="175" t="s">
        <v>154</v>
      </c>
      <c r="C22" s="51"/>
      <c r="D22" s="51"/>
      <c r="E22" s="69"/>
      <c r="F22" s="167" t="s">
        <v>108</v>
      </c>
      <c r="G22" s="52"/>
      <c r="H22" s="52"/>
      <c r="I22" s="52"/>
    </row>
    <row r="23" spans="1:9" ht="12.75" customHeight="1">
      <c r="A23" s="161" t="s">
        <v>22</v>
      </c>
      <c r="B23" s="175" t="s">
        <v>155</v>
      </c>
      <c r="C23" s="51"/>
      <c r="D23" s="51"/>
      <c r="E23" s="69"/>
      <c r="F23" s="167" t="s">
        <v>109</v>
      </c>
      <c r="G23" s="52"/>
      <c r="H23" s="52"/>
      <c r="I23" s="52"/>
    </row>
    <row r="24" spans="1:9" ht="12.75" customHeight="1">
      <c r="A24" s="159" t="s">
        <v>23</v>
      </c>
      <c r="B24" s="175" t="s">
        <v>156</v>
      </c>
      <c r="C24" s="51"/>
      <c r="D24" s="51"/>
      <c r="E24" s="301"/>
      <c r="F24" s="166" t="s">
        <v>152</v>
      </c>
      <c r="G24" s="52"/>
      <c r="H24" s="52"/>
      <c r="I24" s="52"/>
    </row>
    <row r="25" spans="1:9" ht="12.75" customHeight="1">
      <c r="A25" s="161" t="s">
        <v>24</v>
      </c>
      <c r="B25" s="176" t="s">
        <v>157</v>
      </c>
      <c r="C25" s="51"/>
      <c r="D25" s="51"/>
      <c r="E25" s="69"/>
      <c r="F25" s="167" t="s">
        <v>138</v>
      </c>
      <c r="G25" s="52"/>
      <c r="H25" s="52"/>
      <c r="I25" s="52"/>
    </row>
    <row r="26" spans="1:9" ht="12.75" customHeight="1">
      <c r="A26" s="159" t="s">
        <v>25</v>
      </c>
      <c r="B26" s="177" t="s">
        <v>158</v>
      </c>
      <c r="C26" s="169">
        <f>+C27+C28+C29+C30+C31</f>
        <v>0</v>
      </c>
      <c r="D26" s="169">
        <f>+D27+D28+D29+D30+D31</f>
        <v>0</v>
      </c>
      <c r="E26" s="305"/>
      <c r="F26" s="178" t="s">
        <v>136</v>
      </c>
      <c r="G26" s="52"/>
      <c r="H26" s="52"/>
      <c r="I26" s="52"/>
    </row>
    <row r="27" spans="1:9" ht="12.75" customHeight="1">
      <c r="A27" s="161" t="s">
        <v>26</v>
      </c>
      <c r="B27" s="176" t="s">
        <v>159</v>
      </c>
      <c r="C27" s="51"/>
      <c r="D27" s="51"/>
      <c r="E27" s="68"/>
      <c r="F27" s="178" t="s">
        <v>302</v>
      </c>
      <c r="G27" s="52"/>
      <c r="H27" s="52"/>
      <c r="I27" s="52"/>
    </row>
    <row r="28" spans="1:9" ht="12.75" customHeight="1">
      <c r="A28" s="159" t="s">
        <v>27</v>
      </c>
      <c r="B28" s="176" t="s">
        <v>160</v>
      </c>
      <c r="C28" s="51"/>
      <c r="D28" s="51"/>
      <c r="E28" s="68"/>
      <c r="F28" s="173"/>
      <c r="G28" s="52"/>
      <c r="H28" s="52"/>
      <c r="I28" s="52"/>
    </row>
    <row r="29" spans="1:9" ht="12.75" customHeight="1">
      <c r="A29" s="161" t="s">
        <v>28</v>
      </c>
      <c r="B29" s="175" t="s">
        <v>161</v>
      </c>
      <c r="C29" s="51"/>
      <c r="D29" s="51"/>
      <c r="E29" s="68"/>
      <c r="F29" s="65"/>
      <c r="G29" s="52"/>
      <c r="H29" s="52"/>
      <c r="I29" s="52"/>
    </row>
    <row r="30" spans="1:9" ht="12.75" customHeight="1">
      <c r="A30" s="159" t="s">
        <v>29</v>
      </c>
      <c r="B30" s="179" t="s">
        <v>162</v>
      </c>
      <c r="C30" s="51"/>
      <c r="D30" s="51"/>
      <c r="E30" s="69"/>
      <c r="F30" s="33"/>
      <c r="G30" s="52"/>
      <c r="H30" s="52"/>
      <c r="I30" s="52"/>
    </row>
    <row r="31" spans="1:9" ht="12.75" customHeight="1" thickBot="1">
      <c r="A31" s="161" t="s">
        <v>30</v>
      </c>
      <c r="B31" s="180" t="s">
        <v>163</v>
      </c>
      <c r="C31" s="51"/>
      <c r="D31" s="51"/>
      <c r="E31" s="68"/>
      <c r="F31" s="65"/>
      <c r="G31" s="52"/>
      <c r="H31" s="52"/>
      <c r="I31" s="52"/>
    </row>
    <row r="32" spans="1:9" ht="21.75" customHeight="1" thickBot="1">
      <c r="A32" s="164" t="s">
        <v>31</v>
      </c>
      <c r="B32" s="67" t="s">
        <v>299</v>
      </c>
      <c r="C32" s="140">
        <f>+C20+C26</f>
        <v>6300185</v>
      </c>
      <c r="D32" s="140">
        <f>+D20+D26</f>
        <v>6300185</v>
      </c>
      <c r="E32" s="140">
        <f>+E20+E26</f>
        <v>6300185</v>
      </c>
      <c r="F32" s="67" t="s">
        <v>303</v>
      </c>
      <c r="G32" s="145">
        <f>SUM(G20:G31)</f>
        <v>0</v>
      </c>
      <c r="H32" s="145">
        <f>SUM(H20:H31)</f>
        <v>0</v>
      </c>
      <c r="I32" s="145">
        <f>SUM(I20:I31)</f>
        <v>0</v>
      </c>
    </row>
    <row r="33" spans="1:9" ht="13.5" thickBot="1">
      <c r="A33" s="164" t="s">
        <v>32</v>
      </c>
      <c r="B33" s="170" t="s">
        <v>304</v>
      </c>
      <c r="C33" s="171">
        <f>+C19+C32</f>
        <v>160262040</v>
      </c>
      <c r="D33" s="171">
        <f>+D19+D32</f>
        <v>172488500</v>
      </c>
      <c r="E33" s="171">
        <f>+E19+E32</f>
        <v>83848674</v>
      </c>
      <c r="F33" s="170" t="s">
        <v>305</v>
      </c>
      <c r="G33" s="171">
        <f>+G19+G32</f>
        <v>225899912</v>
      </c>
      <c r="H33" s="171">
        <f>+H19+H32</f>
        <v>225857711</v>
      </c>
      <c r="I33" s="171">
        <f>+I19+I32</f>
        <v>170863930</v>
      </c>
    </row>
    <row r="34" spans="1:9" ht="13.5" thickBot="1">
      <c r="A34" s="164" t="s">
        <v>33</v>
      </c>
      <c r="B34" s="170" t="s">
        <v>112</v>
      </c>
      <c r="C34" s="171">
        <f>IF(C19-G19&lt;0,G19-C19,"-")</f>
        <v>71938057</v>
      </c>
      <c r="D34" s="171">
        <f>IF(D19-H19&lt;0,H19-D19,"-")</f>
        <v>59669396</v>
      </c>
      <c r="E34" s="171">
        <f>IF(E19-I19&lt;0,I19-E19,"-")</f>
        <v>93315441</v>
      </c>
      <c r="F34" s="170" t="s">
        <v>113</v>
      </c>
      <c r="G34" s="171" t="str">
        <f>IF(C19-G19&gt;0,C19-G19,"-")</f>
        <v>-</v>
      </c>
      <c r="H34" s="171" t="str">
        <f>IF(D19-H19&gt;0,D19-H19,"-")</f>
        <v>-</v>
      </c>
      <c r="I34" s="171" t="str">
        <f>IF(E19-I19&gt;0,E19-I19,"-")</f>
        <v>-</v>
      </c>
    </row>
    <row r="35" spans="1:9" ht="13.5" thickBot="1">
      <c r="A35" s="164" t="s">
        <v>34</v>
      </c>
      <c r="B35" s="170" t="s">
        <v>443</v>
      </c>
      <c r="C35" s="171">
        <f>IF(C33-G33&lt;0,G33-C33,"-")</f>
        <v>65637872</v>
      </c>
      <c r="D35" s="171">
        <f>IF(D33-H33&lt;0,H33-D33,"-")</f>
        <v>53369211</v>
      </c>
      <c r="E35" s="171">
        <f>IF(E33-I33&lt;0,I33-E33,"-")</f>
        <v>87015256</v>
      </c>
      <c r="F35" s="170" t="s">
        <v>444</v>
      </c>
      <c r="G35" s="171" t="str">
        <f>IF(C33-G33&gt;0,C33-G33,"-")</f>
        <v>-</v>
      </c>
      <c r="H35" s="171" t="str">
        <f>IF(D33-H33&gt;0,D33-H33,"-")</f>
        <v>-</v>
      </c>
      <c r="I35" s="171" t="str">
        <f>IF(E33-I33&gt;0,E33-I33,"-")</f>
        <v>-</v>
      </c>
    </row>
  </sheetData>
  <sheetProtection/>
  <mergeCells count="1">
    <mergeCell ref="A5:A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I35"/>
  <sheetViews>
    <sheetView view="pageBreakPreview" zoomScale="60" workbookViewId="0" topLeftCell="A1">
      <selection activeCell="I4" sqref="I4"/>
    </sheetView>
  </sheetViews>
  <sheetFormatPr defaultColWidth="9.00390625" defaultRowHeight="12.75"/>
  <cols>
    <col min="1" max="1" width="9.375" style="30" customWidth="1"/>
    <col min="2" max="2" width="47.125" style="31" customWidth="1"/>
    <col min="3" max="3" width="15.625" style="30" hidden="1" customWidth="1"/>
    <col min="4" max="4" width="16.375" style="30" customWidth="1"/>
    <col min="5" max="5" width="18.00390625" style="30" hidden="1" customWidth="1"/>
    <col min="6" max="6" width="14.00390625" style="30" customWidth="1"/>
    <col min="7" max="7" width="18.875" style="40" hidden="1" customWidth="1"/>
    <col min="8" max="9" width="14.00390625" style="30" customWidth="1"/>
    <col min="10" max="10" width="13.875" style="30" customWidth="1"/>
    <col min="11" max="16384" width="9.375" style="30" customWidth="1"/>
  </cols>
  <sheetData>
    <row r="1" spans="2:7" ht="25.5" customHeight="1">
      <c r="B1" s="315" t="s">
        <v>0</v>
      </c>
      <c r="C1" s="315"/>
      <c r="D1" s="315"/>
      <c r="E1" s="315"/>
      <c r="F1" s="315"/>
      <c r="G1" s="315"/>
    </row>
    <row r="2" spans="2:9" ht="22.5" customHeight="1" thickBot="1">
      <c r="B2" s="76"/>
      <c r="C2" s="40"/>
      <c r="D2" s="40"/>
      <c r="E2" s="40"/>
      <c r="F2" s="40" t="s">
        <v>478</v>
      </c>
      <c r="G2" s="37" t="e">
        <f>#REF!</f>
        <v>#REF!</v>
      </c>
      <c r="H2" s="40" t="s">
        <v>478</v>
      </c>
      <c r="I2" s="40" t="s">
        <v>478</v>
      </c>
    </row>
    <row r="3" spans="1:9" s="32" customFormat="1" ht="44.25" customHeight="1" thickBot="1">
      <c r="A3" s="345"/>
      <c r="B3" s="295" t="s">
        <v>51</v>
      </c>
      <c r="C3" s="78" t="s">
        <v>52</v>
      </c>
      <c r="D3" s="78" t="s">
        <v>53</v>
      </c>
      <c r="E3" s="78" t="e">
        <f>+CONCATENATE("Felhasználás   ",LEFT(#REF!,4)-1,". XII. 31-ig")</f>
        <v>#REF!</v>
      </c>
      <c r="F3" s="78" t="e">
        <f>+'1.1.sz.mell.'!C3</f>
        <v>#REF!</v>
      </c>
      <c r="G3" s="38" t="e">
        <f>+CONCATENATE(LEFT(#REF!,4),". utáni szükséglet")</f>
        <v>#REF!</v>
      </c>
      <c r="H3" s="78" t="s">
        <v>492</v>
      </c>
      <c r="I3" s="78" t="s">
        <v>501</v>
      </c>
    </row>
    <row r="4" spans="1:9" s="40" customFormat="1" ht="12" customHeight="1" thickBot="1">
      <c r="A4" s="346"/>
      <c r="B4" s="338" t="s">
        <v>395</v>
      </c>
      <c r="C4" s="39" t="s">
        <v>396</v>
      </c>
      <c r="D4" s="39" t="s">
        <v>397</v>
      </c>
      <c r="E4" s="39" t="s">
        <v>399</v>
      </c>
      <c r="F4" s="39" t="s">
        <v>399</v>
      </c>
      <c r="G4" s="282" t="s">
        <v>439</v>
      </c>
      <c r="H4" s="39" t="s">
        <v>398</v>
      </c>
      <c r="I4" s="39" t="s">
        <v>516</v>
      </c>
    </row>
    <row r="5" spans="1:9" ht="15.75" customHeight="1">
      <c r="A5" s="347">
        <v>1</v>
      </c>
      <c r="B5" s="339" t="s">
        <v>458</v>
      </c>
      <c r="C5" s="23"/>
      <c r="D5" s="267" t="s">
        <v>459</v>
      </c>
      <c r="E5" s="23"/>
      <c r="F5" s="23">
        <v>5000000</v>
      </c>
      <c r="G5" s="41">
        <f aca="true" t="shared" si="0" ref="G5:G27">C5-E5-F5</f>
        <v>-5000000</v>
      </c>
      <c r="H5" s="23">
        <v>5000000</v>
      </c>
      <c r="I5" s="23">
        <v>5000000</v>
      </c>
    </row>
    <row r="6" spans="1:9" ht="15.75" customHeight="1">
      <c r="A6" s="347">
        <v>2</v>
      </c>
      <c r="B6" s="340" t="s">
        <v>477</v>
      </c>
      <c r="C6" s="23"/>
      <c r="D6" s="267" t="s">
        <v>459</v>
      </c>
      <c r="E6" s="23"/>
      <c r="F6" s="23">
        <v>800000</v>
      </c>
      <c r="G6" s="41">
        <f t="shared" si="0"/>
        <v>-800000</v>
      </c>
      <c r="H6" s="23">
        <v>800000</v>
      </c>
      <c r="I6" s="23">
        <v>800000</v>
      </c>
    </row>
    <row r="7" spans="1:9" ht="15.75" customHeight="1">
      <c r="A7" s="347">
        <v>3</v>
      </c>
      <c r="B7" s="339" t="s">
        <v>460</v>
      </c>
      <c r="C7" s="23"/>
      <c r="D7" s="267" t="s">
        <v>459</v>
      </c>
      <c r="E7" s="23"/>
      <c r="F7" s="23">
        <v>143309282</v>
      </c>
      <c r="G7" s="41">
        <f t="shared" si="0"/>
        <v>-143309282</v>
      </c>
      <c r="H7" s="23">
        <v>114856049</v>
      </c>
      <c r="I7" s="23">
        <v>46041365</v>
      </c>
    </row>
    <row r="8" spans="1:9" ht="15.75" customHeight="1">
      <c r="A8" s="347">
        <v>4</v>
      </c>
      <c r="B8" s="341" t="s">
        <v>461</v>
      </c>
      <c r="C8" s="23"/>
      <c r="D8" s="267" t="s">
        <v>462</v>
      </c>
      <c r="E8" s="23"/>
      <c r="F8" s="23">
        <v>1214120</v>
      </c>
      <c r="G8" s="41">
        <f t="shared" si="0"/>
        <v>-1214120</v>
      </c>
      <c r="H8" s="23">
        <v>1214120</v>
      </c>
      <c r="I8" s="23">
        <v>1214120</v>
      </c>
    </row>
    <row r="9" spans="1:9" ht="15.75" customHeight="1">
      <c r="A9" s="347">
        <v>5</v>
      </c>
      <c r="B9" s="339" t="s">
        <v>463</v>
      </c>
      <c r="C9" s="23"/>
      <c r="D9" s="267" t="s">
        <v>459</v>
      </c>
      <c r="E9" s="23"/>
      <c r="F9" s="23">
        <v>130000</v>
      </c>
      <c r="G9" s="41">
        <f t="shared" si="0"/>
        <v>-130000</v>
      </c>
      <c r="H9" s="23">
        <v>130000</v>
      </c>
      <c r="I9" s="23">
        <v>130000</v>
      </c>
    </row>
    <row r="10" spans="1:9" ht="15.75" customHeight="1">
      <c r="A10" s="347">
        <v>6</v>
      </c>
      <c r="B10" s="341" t="s">
        <v>464</v>
      </c>
      <c r="C10" s="23"/>
      <c r="D10" s="267" t="s">
        <v>459</v>
      </c>
      <c r="E10" s="23"/>
      <c r="F10" s="23">
        <v>134000</v>
      </c>
      <c r="G10" s="41">
        <f t="shared" si="0"/>
        <v>-134000</v>
      </c>
      <c r="H10" s="23">
        <v>134000</v>
      </c>
      <c r="I10" s="23">
        <v>134000</v>
      </c>
    </row>
    <row r="11" spans="1:9" ht="15.75" customHeight="1">
      <c r="A11" s="347">
        <v>7</v>
      </c>
      <c r="B11" s="339" t="s">
        <v>465</v>
      </c>
      <c r="C11" s="23"/>
      <c r="D11" s="267" t="s">
        <v>459</v>
      </c>
      <c r="E11" s="23"/>
      <c r="F11" s="23">
        <v>640000</v>
      </c>
      <c r="G11" s="41">
        <f t="shared" si="0"/>
        <v>-640000</v>
      </c>
      <c r="H11" s="23">
        <v>640000</v>
      </c>
      <c r="I11" s="23">
        <v>640000</v>
      </c>
    </row>
    <row r="12" spans="1:9" ht="15.75" customHeight="1">
      <c r="A12" s="347">
        <v>8</v>
      </c>
      <c r="B12" s="339" t="s">
        <v>466</v>
      </c>
      <c r="C12" s="23"/>
      <c r="D12" s="267" t="s">
        <v>459</v>
      </c>
      <c r="E12" s="23"/>
      <c r="F12" s="23">
        <v>450000</v>
      </c>
      <c r="G12" s="41">
        <f t="shared" si="0"/>
        <v>-450000</v>
      </c>
      <c r="H12" s="23">
        <v>450000</v>
      </c>
      <c r="I12" s="23">
        <v>450000</v>
      </c>
    </row>
    <row r="13" spans="1:9" ht="15.75" customHeight="1">
      <c r="A13" s="347">
        <v>9</v>
      </c>
      <c r="B13" s="339" t="s">
        <v>467</v>
      </c>
      <c r="C13" s="23"/>
      <c r="D13" s="267" t="s">
        <v>459</v>
      </c>
      <c r="E13" s="23"/>
      <c r="F13" s="23">
        <v>500000</v>
      </c>
      <c r="G13" s="41">
        <f t="shared" si="0"/>
        <v>-500000</v>
      </c>
      <c r="H13" s="23">
        <v>500000</v>
      </c>
      <c r="I13" s="23">
        <v>500000</v>
      </c>
    </row>
    <row r="14" spans="1:9" ht="15.75" customHeight="1">
      <c r="A14" s="347">
        <v>10</v>
      </c>
      <c r="B14" s="339" t="s">
        <v>468</v>
      </c>
      <c r="C14" s="23"/>
      <c r="D14" s="267" t="s">
        <v>459</v>
      </c>
      <c r="E14" s="23"/>
      <c r="F14" s="23">
        <v>2830600</v>
      </c>
      <c r="G14" s="41">
        <f t="shared" si="0"/>
        <v>-2830600</v>
      </c>
      <c r="H14" s="23">
        <v>2830600</v>
      </c>
      <c r="I14" s="23">
        <v>2830600</v>
      </c>
    </row>
    <row r="15" spans="1:9" ht="15.75" customHeight="1">
      <c r="A15" s="347">
        <v>11</v>
      </c>
      <c r="B15" s="339" t="s">
        <v>469</v>
      </c>
      <c r="C15" s="23"/>
      <c r="D15" s="267" t="s">
        <v>459</v>
      </c>
      <c r="E15" s="23"/>
      <c r="F15" s="23">
        <v>381000</v>
      </c>
      <c r="G15" s="41">
        <f t="shared" si="0"/>
        <v>-381000</v>
      </c>
      <c r="H15" s="23">
        <v>381000</v>
      </c>
      <c r="I15" s="23">
        <v>381000</v>
      </c>
    </row>
    <row r="16" spans="1:9" ht="15.75" customHeight="1">
      <c r="A16" s="347">
        <v>12</v>
      </c>
      <c r="B16" s="339" t="s">
        <v>470</v>
      </c>
      <c r="C16" s="23"/>
      <c r="D16" s="267" t="s">
        <v>459</v>
      </c>
      <c r="E16" s="23"/>
      <c r="F16" s="23">
        <v>6500000</v>
      </c>
      <c r="G16" s="41">
        <f t="shared" si="0"/>
        <v>-6500000</v>
      </c>
      <c r="H16" s="23">
        <v>7499999</v>
      </c>
      <c r="I16" s="23">
        <v>7499999</v>
      </c>
    </row>
    <row r="17" spans="1:9" ht="15.75" customHeight="1">
      <c r="A17" s="347">
        <v>13</v>
      </c>
      <c r="B17" s="339" t="s">
        <v>471</v>
      </c>
      <c r="C17" s="23"/>
      <c r="D17" s="267" t="s">
        <v>459</v>
      </c>
      <c r="E17" s="23"/>
      <c r="F17" s="23">
        <v>5670081</v>
      </c>
      <c r="G17" s="41">
        <f t="shared" si="0"/>
        <v>-5670081</v>
      </c>
      <c r="H17" s="23">
        <v>5670081</v>
      </c>
      <c r="I17" s="23">
        <v>5670081</v>
      </c>
    </row>
    <row r="18" spans="1:9" ht="15.75" customHeight="1">
      <c r="A18" s="347">
        <v>14</v>
      </c>
      <c r="B18" s="339" t="s">
        <v>472</v>
      </c>
      <c r="C18" s="23"/>
      <c r="D18" s="267" t="s">
        <v>459</v>
      </c>
      <c r="E18" s="23"/>
      <c r="F18" s="23">
        <v>2100000</v>
      </c>
      <c r="G18" s="41">
        <f t="shared" si="0"/>
        <v>-2100000</v>
      </c>
      <c r="H18" s="23">
        <v>2176238</v>
      </c>
      <c r="I18" s="23">
        <v>2176238</v>
      </c>
    </row>
    <row r="19" spans="1:9" ht="15.75" customHeight="1">
      <c r="A19" s="347">
        <v>15</v>
      </c>
      <c r="B19" s="339" t="s">
        <v>473</v>
      </c>
      <c r="C19" s="23"/>
      <c r="D19" s="267" t="s">
        <v>459</v>
      </c>
      <c r="E19" s="23"/>
      <c r="F19" s="23">
        <v>10160000</v>
      </c>
      <c r="G19" s="41">
        <f t="shared" si="0"/>
        <v>-10160000</v>
      </c>
      <c r="H19" s="23">
        <v>10160000</v>
      </c>
      <c r="I19" s="23">
        <v>6835140</v>
      </c>
    </row>
    <row r="20" spans="1:9" ht="15.75" customHeight="1">
      <c r="A20" s="347">
        <v>16</v>
      </c>
      <c r="B20" s="339" t="s">
        <v>474</v>
      </c>
      <c r="C20" s="23"/>
      <c r="D20" s="267" t="s">
        <v>459</v>
      </c>
      <c r="E20" s="23"/>
      <c r="F20" s="23">
        <v>206000</v>
      </c>
      <c r="G20" s="41">
        <f t="shared" si="0"/>
        <v>-206000</v>
      </c>
      <c r="H20" s="23">
        <v>206000</v>
      </c>
      <c r="I20" s="23">
        <v>206000</v>
      </c>
    </row>
    <row r="21" spans="1:9" ht="15.75" customHeight="1">
      <c r="A21" s="347">
        <v>17</v>
      </c>
      <c r="B21" s="339" t="s">
        <v>475</v>
      </c>
      <c r="C21" s="23"/>
      <c r="D21" s="267" t="s">
        <v>459</v>
      </c>
      <c r="E21" s="23"/>
      <c r="F21" s="23">
        <v>635000</v>
      </c>
      <c r="G21" s="41">
        <f t="shared" si="0"/>
        <v>-635000</v>
      </c>
      <c r="H21" s="23">
        <v>635000</v>
      </c>
      <c r="I21" s="23">
        <v>635000</v>
      </c>
    </row>
    <row r="22" spans="1:9" ht="15.75" customHeight="1">
      <c r="A22" s="347">
        <v>18</v>
      </c>
      <c r="B22" s="342" t="s">
        <v>476</v>
      </c>
      <c r="C22" s="23"/>
      <c r="D22" s="267" t="s">
        <v>459</v>
      </c>
      <c r="E22" s="23"/>
      <c r="F22" s="23">
        <v>300000</v>
      </c>
      <c r="G22" s="335">
        <f t="shared" si="0"/>
        <v>-300000</v>
      </c>
      <c r="H22" s="23">
        <v>300000</v>
      </c>
      <c r="I22" s="23">
        <v>300000</v>
      </c>
    </row>
    <row r="23" spans="1:9" ht="15.75" customHeight="1">
      <c r="A23" s="347">
        <v>19</v>
      </c>
      <c r="B23" s="342" t="s">
        <v>495</v>
      </c>
      <c r="C23" s="23"/>
      <c r="D23" s="267" t="s">
        <v>459</v>
      </c>
      <c r="E23" s="23"/>
      <c r="F23" s="23"/>
      <c r="G23" s="335"/>
      <c r="H23" s="23">
        <v>35969</v>
      </c>
      <c r="I23" s="23">
        <v>35969</v>
      </c>
    </row>
    <row r="24" spans="1:9" ht="15.75" customHeight="1">
      <c r="A24" s="347">
        <v>20</v>
      </c>
      <c r="B24" s="342" t="s">
        <v>496</v>
      </c>
      <c r="C24" s="23"/>
      <c r="D24" s="267" t="s">
        <v>459</v>
      </c>
      <c r="E24" s="23"/>
      <c r="F24" s="23"/>
      <c r="G24" s="335"/>
      <c r="H24" s="23">
        <v>31750</v>
      </c>
      <c r="I24" s="23">
        <v>31750</v>
      </c>
    </row>
    <row r="25" spans="1:9" ht="22.5" customHeight="1">
      <c r="A25" s="347">
        <v>21</v>
      </c>
      <c r="B25" s="342" t="s">
        <v>497</v>
      </c>
      <c r="C25" s="23"/>
      <c r="D25" s="267" t="s">
        <v>459</v>
      </c>
      <c r="E25" s="23"/>
      <c r="F25" s="23"/>
      <c r="G25" s="335"/>
      <c r="H25" s="23">
        <v>3184863</v>
      </c>
      <c r="I25" s="23">
        <v>3184863</v>
      </c>
    </row>
    <row r="26" spans="1:9" ht="22.5" customHeight="1">
      <c r="A26" s="347">
        <v>22</v>
      </c>
      <c r="B26" s="342" t="s">
        <v>498</v>
      </c>
      <c r="C26" s="23"/>
      <c r="D26" s="267" t="s">
        <v>459</v>
      </c>
      <c r="E26" s="23"/>
      <c r="F26" s="23"/>
      <c r="G26" s="335"/>
      <c r="H26" s="23">
        <v>2128200</v>
      </c>
      <c r="I26" s="23">
        <v>2128200</v>
      </c>
    </row>
    <row r="27" spans="1:9" ht="15.75" customHeight="1">
      <c r="A27" s="347">
        <v>23</v>
      </c>
      <c r="B27" s="343" t="s">
        <v>504</v>
      </c>
      <c r="C27" s="23"/>
      <c r="D27" s="267" t="s">
        <v>459</v>
      </c>
      <c r="E27" s="23"/>
      <c r="F27" s="23"/>
      <c r="G27" s="335">
        <f t="shared" si="0"/>
        <v>0</v>
      </c>
      <c r="H27" s="23"/>
      <c r="I27" s="23">
        <v>107950</v>
      </c>
    </row>
    <row r="28" spans="1:9" ht="15.75" customHeight="1">
      <c r="A28" s="347">
        <v>24</v>
      </c>
      <c r="B28" s="343" t="s">
        <v>505</v>
      </c>
      <c r="C28" s="23"/>
      <c r="D28" s="267" t="s">
        <v>459</v>
      </c>
      <c r="E28" s="23"/>
      <c r="F28" s="23"/>
      <c r="G28" s="335"/>
      <c r="H28" s="23"/>
      <c r="I28" s="23">
        <v>52705</v>
      </c>
    </row>
    <row r="29" spans="1:9" ht="15.75" customHeight="1">
      <c r="A29" s="347">
        <v>25</v>
      </c>
      <c r="B29" s="343" t="s">
        <v>506</v>
      </c>
      <c r="C29" s="23"/>
      <c r="D29" s="267" t="s">
        <v>459</v>
      </c>
      <c r="E29" s="23"/>
      <c r="F29" s="23"/>
      <c r="G29" s="335"/>
      <c r="H29" s="23"/>
      <c r="I29" s="23">
        <v>130000</v>
      </c>
    </row>
    <row r="30" spans="1:9" ht="15.75" customHeight="1">
      <c r="A30" s="347">
        <v>26</v>
      </c>
      <c r="B30" s="343" t="s">
        <v>507</v>
      </c>
      <c r="C30" s="23"/>
      <c r="D30" s="267" t="s">
        <v>459</v>
      </c>
      <c r="E30" s="23"/>
      <c r="F30" s="23"/>
      <c r="G30" s="335"/>
      <c r="H30" s="23"/>
      <c r="I30" s="23">
        <v>3324860</v>
      </c>
    </row>
    <row r="31" spans="1:9" ht="15.75" customHeight="1">
      <c r="A31" s="347">
        <v>27</v>
      </c>
      <c r="B31" s="343" t="s">
        <v>508</v>
      </c>
      <c r="C31" s="23"/>
      <c r="D31" s="267" t="s">
        <v>459</v>
      </c>
      <c r="E31" s="23"/>
      <c r="F31" s="23"/>
      <c r="G31" s="335"/>
      <c r="H31" s="23"/>
      <c r="I31" s="23">
        <v>28590</v>
      </c>
    </row>
    <row r="32" spans="1:9" ht="15.75" customHeight="1">
      <c r="A32" s="347">
        <v>28</v>
      </c>
      <c r="B32" s="343" t="s">
        <v>509</v>
      </c>
      <c r="C32" s="23"/>
      <c r="D32" s="267" t="s">
        <v>459</v>
      </c>
      <c r="E32" s="23"/>
      <c r="F32" s="23"/>
      <c r="G32" s="335"/>
      <c r="H32" s="23"/>
      <c r="I32" s="23">
        <v>1905000</v>
      </c>
    </row>
    <row r="33" spans="1:9" ht="22.5" customHeight="1">
      <c r="A33" s="347">
        <v>29</v>
      </c>
      <c r="B33" s="343" t="s">
        <v>510</v>
      </c>
      <c r="C33" s="23"/>
      <c r="D33" s="267" t="s">
        <v>459</v>
      </c>
      <c r="E33" s="23"/>
      <c r="F33" s="23"/>
      <c r="G33" s="335"/>
      <c r="H33" s="23"/>
      <c r="I33" s="23">
        <v>766408</v>
      </c>
    </row>
    <row r="34" spans="1:9" ht="22.5" customHeight="1">
      <c r="A34" s="347">
        <v>30</v>
      </c>
      <c r="B34" s="343" t="s">
        <v>511</v>
      </c>
      <c r="C34" s="23"/>
      <c r="D34" s="267" t="s">
        <v>459</v>
      </c>
      <c r="E34" s="23"/>
      <c r="F34" s="23"/>
      <c r="G34" s="335"/>
      <c r="H34" s="23"/>
      <c r="I34" s="23">
        <v>40000</v>
      </c>
    </row>
    <row r="35" spans="1:9" s="43" customFormat="1" ht="18" customHeight="1">
      <c r="A35" s="347">
        <v>31</v>
      </c>
      <c r="B35" s="344" t="s">
        <v>50</v>
      </c>
      <c r="C35" s="336">
        <f>SUM(C5:C22)</f>
        <v>0</v>
      </c>
      <c r="D35" s="337"/>
      <c r="E35" s="336">
        <f>SUM(E5:E22)</f>
        <v>0</v>
      </c>
      <c r="F35" s="336">
        <f>SUM(F5:F27)</f>
        <v>180960083</v>
      </c>
      <c r="G35" s="336">
        <f>SUM(G5:G27)</f>
        <v>-180960083</v>
      </c>
      <c r="H35" s="336">
        <f>SUM(H5:H27)</f>
        <v>158963869</v>
      </c>
      <c r="I35" s="336">
        <f>SUM(I5:I34)</f>
        <v>93179838</v>
      </c>
    </row>
  </sheetData>
  <sheetProtection/>
  <mergeCells count="1">
    <mergeCell ref="B1:G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72" r:id="rId1"/>
  <headerFooter alignWithMargins="0">
    <oddHeader>&amp;R&amp;"Times New Roman CE,Félkövér dőlt"&amp;11 3 melléklet a ……/2018.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5">
    <tabColor rgb="FF92D050"/>
  </sheetPr>
  <dimension ref="A1:I24"/>
  <sheetViews>
    <sheetView view="pageBreakPreview" zoomScale="60" workbookViewId="0" topLeftCell="A1">
      <selection activeCell="W40" sqref="W40"/>
    </sheetView>
  </sheetViews>
  <sheetFormatPr defaultColWidth="9.00390625" defaultRowHeight="12.75"/>
  <cols>
    <col min="1" max="1" width="9.375" style="30" customWidth="1"/>
    <col min="2" max="2" width="60.625" style="31" customWidth="1"/>
    <col min="3" max="3" width="15.625" style="30" hidden="1" customWidth="1"/>
    <col min="4" max="4" width="16.375" style="30" customWidth="1"/>
    <col min="5" max="5" width="18.00390625" style="30" hidden="1" customWidth="1"/>
    <col min="6" max="6" width="16.625" style="30" customWidth="1"/>
    <col min="7" max="7" width="18.875" style="30" hidden="1" customWidth="1"/>
    <col min="8" max="9" width="16.625" style="30" customWidth="1"/>
    <col min="10" max="10" width="13.875" style="30" customWidth="1"/>
    <col min="11" max="16384" width="9.375" style="30" customWidth="1"/>
  </cols>
  <sheetData>
    <row r="1" spans="2:7" ht="24.75" customHeight="1">
      <c r="B1" s="315" t="s">
        <v>1</v>
      </c>
      <c r="C1" s="315"/>
      <c r="D1" s="315"/>
      <c r="E1" s="315"/>
      <c r="F1" s="315"/>
      <c r="G1" s="315"/>
    </row>
    <row r="2" spans="2:9" ht="23.25" customHeight="1" thickBot="1">
      <c r="B2" s="76"/>
      <c r="C2" s="40"/>
      <c r="D2" s="40"/>
      <c r="E2" s="40"/>
      <c r="F2" s="40" t="s">
        <v>478</v>
      </c>
      <c r="G2" s="37" t="e">
        <f>'3.sz.mell.'!G2</f>
        <v>#REF!</v>
      </c>
      <c r="H2" s="40" t="s">
        <v>478</v>
      </c>
      <c r="I2" s="40" t="s">
        <v>478</v>
      </c>
    </row>
    <row r="3" spans="1:9" s="32" customFormat="1" ht="48.75" customHeight="1" thickBot="1">
      <c r="A3" s="345"/>
      <c r="B3" s="295" t="s">
        <v>54</v>
      </c>
      <c r="C3" s="78" t="s">
        <v>52</v>
      </c>
      <c r="D3" s="78" t="s">
        <v>53</v>
      </c>
      <c r="E3" s="78" t="e">
        <f>+'3.sz.mell.'!E3</f>
        <v>#REF!</v>
      </c>
      <c r="F3" s="78" t="e">
        <f>+'3.sz.mell.'!F3</f>
        <v>#REF!</v>
      </c>
      <c r="G3" s="281" t="e">
        <f>+CONCATENATE(LEFT(#REF!,4),". utáni szükséglet ",CHAR(10),"")</f>
        <v>#REF!</v>
      </c>
      <c r="H3" s="78" t="str">
        <f>+'3.sz.mell.'!H3</f>
        <v>2018. évi előirányzat júniusi módosítás</v>
      </c>
      <c r="I3" s="78" t="str">
        <f>+'3.sz.mell.'!I3</f>
        <v>2018. évi előirányzat novemberi módosítás</v>
      </c>
    </row>
    <row r="4" spans="1:9" s="40" customFormat="1" ht="15" customHeight="1" thickBot="1">
      <c r="A4" s="346"/>
      <c r="B4" s="338" t="s">
        <v>395</v>
      </c>
      <c r="C4" s="39" t="s">
        <v>396</v>
      </c>
      <c r="D4" s="39" t="s">
        <v>396</v>
      </c>
      <c r="E4" s="39" t="s">
        <v>399</v>
      </c>
      <c r="F4" s="39" t="s">
        <v>397</v>
      </c>
      <c r="G4" s="283" t="s">
        <v>439</v>
      </c>
      <c r="H4" s="39" t="s">
        <v>399</v>
      </c>
      <c r="I4" s="39" t="s">
        <v>398</v>
      </c>
    </row>
    <row r="5" spans="1:9" ht="15.75" customHeight="1">
      <c r="A5" s="347">
        <v>1</v>
      </c>
      <c r="B5" s="348" t="s">
        <v>479</v>
      </c>
      <c r="C5" s="44"/>
      <c r="D5" s="268" t="s">
        <v>459</v>
      </c>
      <c r="E5" s="44"/>
      <c r="F5" s="44">
        <v>4500001</v>
      </c>
      <c r="G5" s="45">
        <f aca="true" t="shared" si="0" ref="G5:G23">C5-E5-F5</f>
        <v>-4500001</v>
      </c>
      <c r="H5" s="44">
        <v>4500001</v>
      </c>
      <c r="I5" s="44">
        <v>4500001</v>
      </c>
    </row>
    <row r="6" spans="1:9" ht="15.75" customHeight="1">
      <c r="A6" s="347">
        <v>2</v>
      </c>
      <c r="B6" s="348" t="s">
        <v>480</v>
      </c>
      <c r="C6" s="44"/>
      <c r="D6" s="268" t="s">
        <v>459</v>
      </c>
      <c r="E6" s="44"/>
      <c r="F6" s="44">
        <v>2000000</v>
      </c>
      <c r="G6" s="45">
        <f t="shared" si="0"/>
        <v>-2000000</v>
      </c>
      <c r="H6" s="44">
        <v>2000000</v>
      </c>
      <c r="I6" s="44">
        <v>2000000</v>
      </c>
    </row>
    <row r="7" spans="1:9" ht="15.75" customHeight="1">
      <c r="A7" s="347">
        <v>3</v>
      </c>
      <c r="B7" s="348" t="s">
        <v>481</v>
      </c>
      <c r="C7" s="44"/>
      <c r="D7" s="268" t="s">
        <v>459</v>
      </c>
      <c r="E7" s="44"/>
      <c r="F7" s="44">
        <v>12000000</v>
      </c>
      <c r="G7" s="45">
        <f t="shared" si="0"/>
        <v>-12000000</v>
      </c>
      <c r="H7" s="44">
        <v>29577930</v>
      </c>
      <c r="I7" s="44">
        <v>29577930</v>
      </c>
    </row>
    <row r="8" spans="1:9" ht="15.75" customHeight="1">
      <c r="A8" s="347">
        <v>4</v>
      </c>
      <c r="B8" s="348" t="s">
        <v>482</v>
      </c>
      <c r="C8" s="44"/>
      <c r="D8" s="268" t="s">
        <v>459</v>
      </c>
      <c r="E8" s="44"/>
      <c r="F8" s="44">
        <v>2160256</v>
      </c>
      <c r="G8" s="45">
        <f t="shared" si="0"/>
        <v>-2160256</v>
      </c>
      <c r="H8" s="44">
        <v>2160256</v>
      </c>
      <c r="I8" s="44">
        <v>2160256</v>
      </c>
    </row>
    <row r="9" spans="1:9" ht="15.75" customHeight="1">
      <c r="A9" s="347">
        <v>5</v>
      </c>
      <c r="B9" s="348" t="s">
        <v>483</v>
      </c>
      <c r="C9" s="44"/>
      <c r="D9" s="268" t="s">
        <v>459</v>
      </c>
      <c r="E9" s="44"/>
      <c r="F9" s="44">
        <v>2285102</v>
      </c>
      <c r="G9" s="45">
        <f t="shared" si="0"/>
        <v>-2285102</v>
      </c>
      <c r="H9" s="44">
        <v>2305492</v>
      </c>
      <c r="I9" s="44">
        <v>2305492</v>
      </c>
    </row>
    <row r="10" spans="1:9" ht="15.75" customHeight="1">
      <c r="A10" s="347">
        <v>6</v>
      </c>
      <c r="B10" s="348" t="s">
        <v>484</v>
      </c>
      <c r="C10" s="44"/>
      <c r="D10" s="268" t="s">
        <v>459</v>
      </c>
      <c r="E10" s="44"/>
      <c r="F10" s="44">
        <v>2000000</v>
      </c>
      <c r="G10" s="45">
        <f t="shared" si="0"/>
        <v>-2000000</v>
      </c>
      <c r="H10" s="44">
        <v>2000000</v>
      </c>
      <c r="I10" s="44">
        <v>2000000</v>
      </c>
    </row>
    <row r="11" spans="1:9" ht="15.75" customHeight="1">
      <c r="A11" s="347">
        <v>7</v>
      </c>
      <c r="B11" s="348" t="s">
        <v>485</v>
      </c>
      <c r="C11" s="44"/>
      <c r="D11" s="268" t="s">
        <v>459</v>
      </c>
      <c r="E11" s="44"/>
      <c r="F11" s="44">
        <v>762000</v>
      </c>
      <c r="G11" s="45">
        <f t="shared" si="0"/>
        <v>-762000</v>
      </c>
      <c r="H11" s="44">
        <v>762000</v>
      </c>
      <c r="I11" s="44">
        <v>762000</v>
      </c>
    </row>
    <row r="12" spans="1:9" ht="15.75" customHeight="1">
      <c r="A12" s="347">
        <v>8</v>
      </c>
      <c r="B12" s="348" t="s">
        <v>486</v>
      </c>
      <c r="C12" s="44"/>
      <c r="D12" s="268" t="s">
        <v>459</v>
      </c>
      <c r="E12" s="44"/>
      <c r="F12" s="44">
        <v>381000</v>
      </c>
      <c r="G12" s="45">
        <f t="shared" si="0"/>
        <v>-381000</v>
      </c>
      <c r="H12" s="44">
        <v>381000</v>
      </c>
      <c r="I12" s="44">
        <v>381000</v>
      </c>
    </row>
    <row r="13" spans="1:9" ht="15.75" customHeight="1">
      <c r="A13" s="347">
        <v>9</v>
      </c>
      <c r="B13" s="348" t="s">
        <v>487</v>
      </c>
      <c r="C13" s="44"/>
      <c r="D13" s="268" t="s">
        <v>459</v>
      </c>
      <c r="E13" s="44"/>
      <c r="F13" s="44">
        <v>381000</v>
      </c>
      <c r="G13" s="45">
        <f t="shared" si="0"/>
        <v>-381000</v>
      </c>
      <c r="H13" s="44">
        <v>381000</v>
      </c>
      <c r="I13" s="44">
        <v>381000</v>
      </c>
    </row>
    <row r="14" spans="1:9" ht="15.75" customHeight="1">
      <c r="A14" s="347">
        <v>10</v>
      </c>
      <c r="B14" s="348" t="s">
        <v>488</v>
      </c>
      <c r="C14" s="44"/>
      <c r="D14" s="268" t="s">
        <v>459</v>
      </c>
      <c r="E14" s="44"/>
      <c r="F14" s="44">
        <v>1275200</v>
      </c>
      <c r="G14" s="45">
        <f t="shared" si="0"/>
        <v>-1275200</v>
      </c>
      <c r="H14" s="44">
        <v>1275200</v>
      </c>
      <c r="I14" s="44">
        <v>1378400</v>
      </c>
    </row>
    <row r="15" spans="1:9" ht="15.75" customHeight="1">
      <c r="A15" s="347">
        <v>11</v>
      </c>
      <c r="B15" s="348" t="s">
        <v>490</v>
      </c>
      <c r="C15" s="44"/>
      <c r="D15" s="268" t="s">
        <v>459</v>
      </c>
      <c r="E15" s="44"/>
      <c r="F15" s="44">
        <v>5125085</v>
      </c>
      <c r="G15" s="45">
        <f t="shared" si="0"/>
        <v>-5125085</v>
      </c>
      <c r="H15" s="44">
        <v>8030395</v>
      </c>
      <c r="I15" s="44">
        <v>8030395</v>
      </c>
    </row>
    <row r="16" spans="1:9" ht="15.75" customHeight="1">
      <c r="A16" s="347">
        <v>12</v>
      </c>
      <c r="B16" s="348" t="s">
        <v>491</v>
      </c>
      <c r="C16" s="44"/>
      <c r="D16" s="268" t="s">
        <v>459</v>
      </c>
      <c r="E16" s="44"/>
      <c r="F16" s="44">
        <v>1270000</v>
      </c>
      <c r="G16" s="45">
        <f t="shared" si="0"/>
        <v>-1270000</v>
      </c>
      <c r="H16" s="44">
        <v>1270000</v>
      </c>
      <c r="I16" s="44">
        <v>1270000</v>
      </c>
    </row>
    <row r="17" spans="1:9" ht="15.75" customHeight="1">
      <c r="A17" s="347">
        <v>13</v>
      </c>
      <c r="B17" s="348" t="s">
        <v>499</v>
      </c>
      <c r="C17" s="44"/>
      <c r="D17" s="268" t="s">
        <v>459</v>
      </c>
      <c r="E17" s="44"/>
      <c r="F17" s="44"/>
      <c r="G17" s="45">
        <f t="shared" si="0"/>
        <v>0</v>
      </c>
      <c r="H17" s="44">
        <v>1327472</v>
      </c>
      <c r="I17" s="44">
        <v>1327472</v>
      </c>
    </row>
    <row r="18" spans="1:9" ht="15.75" customHeight="1">
      <c r="A18" s="347">
        <v>14</v>
      </c>
      <c r="B18" s="348" t="s">
        <v>500</v>
      </c>
      <c r="C18" s="44"/>
      <c r="D18" s="268" t="s">
        <v>459</v>
      </c>
      <c r="E18" s="44"/>
      <c r="F18" s="44"/>
      <c r="G18" s="45">
        <f t="shared" si="0"/>
        <v>0</v>
      </c>
      <c r="H18" s="44">
        <v>122911</v>
      </c>
      <c r="I18" s="44">
        <v>122911</v>
      </c>
    </row>
    <row r="19" spans="1:9" ht="15.75" customHeight="1">
      <c r="A19" s="347">
        <v>15</v>
      </c>
      <c r="B19" s="348" t="s">
        <v>512</v>
      </c>
      <c r="C19" s="44"/>
      <c r="D19" s="268" t="s">
        <v>459</v>
      </c>
      <c r="E19" s="44"/>
      <c r="F19" s="44"/>
      <c r="G19" s="45">
        <f t="shared" si="0"/>
        <v>0</v>
      </c>
      <c r="H19" s="44"/>
      <c r="I19" s="44">
        <v>10687050</v>
      </c>
    </row>
    <row r="20" spans="1:9" ht="15.75" customHeight="1">
      <c r="A20" s="347">
        <v>16</v>
      </c>
      <c r="B20" s="348"/>
      <c r="C20" s="44"/>
      <c r="D20" s="268"/>
      <c r="E20" s="44"/>
      <c r="F20" s="44"/>
      <c r="G20" s="45">
        <f t="shared" si="0"/>
        <v>0</v>
      </c>
      <c r="H20" s="44"/>
      <c r="I20" s="44"/>
    </row>
    <row r="21" spans="1:9" ht="15.75" customHeight="1">
      <c r="A21" s="347">
        <v>17</v>
      </c>
      <c r="B21" s="348"/>
      <c r="C21" s="44"/>
      <c r="D21" s="268"/>
      <c r="E21" s="44"/>
      <c r="F21" s="44"/>
      <c r="G21" s="45">
        <f t="shared" si="0"/>
        <v>0</v>
      </c>
      <c r="H21" s="44"/>
      <c r="I21" s="44"/>
    </row>
    <row r="22" spans="1:9" ht="15.75" customHeight="1">
      <c r="A22" s="347">
        <v>18</v>
      </c>
      <c r="B22" s="348"/>
      <c r="C22" s="44"/>
      <c r="D22" s="268"/>
      <c r="E22" s="44"/>
      <c r="F22" s="44"/>
      <c r="G22" s="45">
        <f t="shared" si="0"/>
        <v>0</v>
      </c>
      <c r="H22" s="44"/>
      <c r="I22" s="44"/>
    </row>
    <row r="23" spans="1:9" ht="15.75" customHeight="1" thickBot="1">
      <c r="A23" s="347">
        <v>19</v>
      </c>
      <c r="B23" s="349"/>
      <c r="C23" s="46"/>
      <c r="D23" s="269"/>
      <c r="E23" s="46"/>
      <c r="F23" s="46"/>
      <c r="G23" s="47">
        <f t="shared" si="0"/>
        <v>0</v>
      </c>
      <c r="H23" s="46"/>
      <c r="I23" s="46"/>
    </row>
    <row r="24" spans="1:9" s="43" customFormat="1" ht="18" customHeight="1" thickBot="1">
      <c r="A24" s="347">
        <v>20</v>
      </c>
      <c r="B24" s="350" t="s">
        <v>50</v>
      </c>
      <c r="C24" s="79">
        <f>SUM(C5:C23)</f>
        <v>0</v>
      </c>
      <c r="D24" s="63"/>
      <c r="E24" s="79">
        <f>SUM(E5:E23)</f>
        <v>0</v>
      </c>
      <c r="F24" s="79">
        <f>SUM(F5:F23)</f>
        <v>34139644</v>
      </c>
      <c r="G24" s="48">
        <f>SUM(G5:G23)</f>
        <v>-34139644</v>
      </c>
      <c r="H24" s="79">
        <f>SUM(H5:H23)</f>
        <v>56093657</v>
      </c>
      <c r="I24" s="79">
        <f>SUM(I5:I23)</f>
        <v>66883907</v>
      </c>
    </row>
  </sheetData>
  <sheetProtection/>
  <mergeCells count="1">
    <mergeCell ref="B1:G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……/2018.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6">
    <tabColor rgb="FF92D050"/>
  </sheetPr>
  <dimension ref="A1:I53"/>
  <sheetViews>
    <sheetView view="pageBreakPreview" zoomScale="60" workbookViewId="0" topLeftCell="A1">
      <selection activeCell="B13" sqref="B13"/>
    </sheetView>
  </sheetViews>
  <sheetFormatPr defaultColWidth="9.00390625" defaultRowHeight="12.75"/>
  <cols>
    <col min="1" max="1" width="9.375" style="34" customWidth="1"/>
    <col min="2" max="2" width="38.625" style="34" customWidth="1"/>
    <col min="3" max="6" width="13.875" style="34" customWidth="1"/>
    <col min="7" max="16384" width="9.375" style="34" customWidth="1"/>
  </cols>
  <sheetData>
    <row r="1" spans="2:6" ht="12.75">
      <c r="B1" s="84"/>
      <c r="C1" s="84"/>
      <c r="D1" s="84"/>
      <c r="E1" s="84"/>
      <c r="F1" s="84"/>
    </row>
    <row r="2" spans="2:6" ht="15.75">
      <c r="B2" s="292" t="s">
        <v>93</v>
      </c>
      <c r="C2" s="316" t="s">
        <v>489</v>
      </c>
      <c r="D2" s="316"/>
      <c r="E2" s="316"/>
      <c r="F2" s="316"/>
    </row>
    <row r="3" spans="2:6" ht="14.25" thickBot="1">
      <c r="B3" s="84"/>
      <c r="C3" s="84"/>
      <c r="D3" s="84"/>
      <c r="E3" s="317" t="e">
        <f>'4.mell.'!G2</f>
        <v>#REF!</v>
      </c>
      <c r="F3" s="317"/>
    </row>
    <row r="4" spans="1:6" ht="15" customHeight="1" thickBot="1">
      <c r="A4" s="359"/>
      <c r="B4" s="351" t="s">
        <v>86</v>
      </c>
      <c r="C4" s="85" t="e">
        <f>CONCATENATE((LEFT(#REF!,4)),".")</f>
        <v>#REF!</v>
      </c>
      <c r="D4" s="85" t="e">
        <f>CONCATENATE((LEFT(#REF!,4))+1,".")</f>
        <v>#REF!</v>
      </c>
      <c r="E4" s="85" t="e">
        <f>CONCATENATE((LEFT(#REF!,4))+1,". után")</f>
        <v>#REF!</v>
      </c>
      <c r="F4" s="86" t="s">
        <v>39</v>
      </c>
    </row>
    <row r="5" spans="1:6" ht="15" customHeight="1" thickBot="1">
      <c r="A5" s="359"/>
      <c r="B5" s="351" t="s">
        <v>395</v>
      </c>
      <c r="C5" s="85" t="s">
        <v>396</v>
      </c>
      <c r="D5" s="85" t="s">
        <v>397</v>
      </c>
      <c r="E5" s="85" t="s">
        <v>399</v>
      </c>
      <c r="F5" s="86" t="s">
        <v>398</v>
      </c>
    </row>
    <row r="6" spans="1:6" ht="12.75">
      <c r="A6" s="359">
        <v>1</v>
      </c>
      <c r="B6" s="352" t="s">
        <v>87</v>
      </c>
      <c r="C6" s="54"/>
      <c r="D6" s="54"/>
      <c r="E6" s="54"/>
      <c r="F6" s="87">
        <f aca="true" t="shared" si="0" ref="F6:F12">SUM(C6:E6)</f>
        <v>0</v>
      </c>
    </row>
    <row r="7" spans="1:6" ht="12.75">
      <c r="A7" s="359">
        <v>2</v>
      </c>
      <c r="B7" s="353" t="s">
        <v>100</v>
      </c>
      <c r="C7" s="55"/>
      <c r="D7" s="55"/>
      <c r="E7" s="55"/>
      <c r="F7" s="88">
        <f t="shared" si="0"/>
        <v>0</v>
      </c>
    </row>
    <row r="8" spans="1:6" ht="12.75">
      <c r="A8" s="359">
        <v>3</v>
      </c>
      <c r="B8" s="354" t="s">
        <v>88</v>
      </c>
      <c r="C8" s="56">
        <v>56669456</v>
      </c>
      <c r="D8" s="56">
        <v>88639826</v>
      </c>
      <c r="E8" s="56"/>
      <c r="F8" s="89">
        <f t="shared" si="0"/>
        <v>145309282</v>
      </c>
    </row>
    <row r="9" spans="1:6" ht="12.75">
      <c r="A9" s="359">
        <v>4</v>
      </c>
      <c r="B9" s="354" t="s">
        <v>101</v>
      </c>
      <c r="C9" s="56"/>
      <c r="D9" s="56"/>
      <c r="E9" s="56"/>
      <c r="F9" s="89">
        <f t="shared" si="0"/>
        <v>0</v>
      </c>
    </row>
    <row r="10" spans="1:6" ht="12.75">
      <c r="A10" s="359">
        <v>5</v>
      </c>
      <c r="B10" s="354" t="s">
        <v>89</v>
      </c>
      <c r="C10" s="56"/>
      <c r="D10" s="56"/>
      <c r="E10" s="56"/>
      <c r="F10" s="89">
        <f t="shared" si="0"/>
        <v>0</v>
      </c>
    </row>
    <row r="11" spans="1:6" ht="12.75">
      <c r="A11" s="359">
        <v>6</v>
      </c>
      <c r="B11" s="354" t="s">
        <v>90</v>
      </c>
      <c r="C11" s="56"/>
      <c r="D11" s="56"/>
      <c r="E11" s="56"/>
      <c r="F11" s="89">
        <f t="shared" si="0"/>
        <v>0</v>
      </c>
    </row>
    <row r="12" spans="1:6" ht="13.5" thickBot="1">
      <c r="A12" s="359">
        <v>7</v>
      </c>
      <c r="B12" s="355"/>
      <c r="C12" s="57"/>
      <c r="D12" s="57"/>
      <c r="E12" s="57"/>
      <c r="F12" s="89">
        <f t="shared" si="0"/>
        <v>0</v>
      </c>
    </row>
    <row r="13" spans="1:6" ht="13.5" thickBot="1">
      <c r="A13" s="359">
        <v>8</v>
      </c>
      <c r="B13" s="356" t="s">
        <v>92</v>
      </c>
      <c r="C13" s="90">
        <f>C6+SUM(C8:C12)</f>
        <v>56669456</v>
      </c>
      <c r="D13" s="90">
        <f>D6+SUM(D8:D12)</f>
        <v>88639826</v>
      </c>
      <c r="E13" s="90">
        <f>E6+SUM(E8:E12)</f>
        <v>0</v>
      </c>
      <c r="F13" s="91">
        <f>F6+SUM(F8:F12)</f>
        <v>145309282</v>
      </c>
    </row>
    <row r="14" spans="1:6" ht="13.5" thickBot="1">
      <c r="A14" s="359">
        <v>9</v>
      </c>
      <c r="B14" s="36"/>
      <c r="C14" s="36"/>
      <c r="D14" s="36"/>
      <c r="E14" s="36"/>
      <c r="F14" s="36"/>
    </row>
    <row r="15" spans="1:6" ht="15" customHeight="1" thickBot="1">
      <c r="A15" s="359">
        <v>10</v>
      </c>
      <c r="B15" s="351" t="s">
        <v>91</v>
      </c>
      <c r="C15" s="85" t="e">
        <f>+C4</f>
        <v>#REF!</v>
      </c>
      <c r="D15" s="85" t="e">
        <f>+D4</f>
        <v>#REF!</v>
      </c>
      <c r="E15" s="85" t="e">
        <f>+E4</f>
        <v>#REF!</v>
      </c>
      <c r="F15" s="86" t="s">
        <v>39</v>
      </c>
    </row>
    <row r="16" spans="1:6" ht="12.75">
      <c r="A16" s="359">
        <v>11</v>
      </c>
      <c r="B16" s="352" t="s">
        <v>96</v>
      </c>
      <c r="C16" s="54">
        <v>1493750</v>
      </c>
      <c r="D16" s="54">
        <v>2006250</v>
      </c>
      <c r="E16" s="54"/>
      <c r="F16" s="87">
        <f aca="true" t="shared" si="1" ref="F16:F22">SUM(C16:E16)</f>
        <v>3500000</v>
      </c>
    </row>
    <row r="17" spans="1:6" ht="12.75">
      <c r="A17" s="359">
        <v>12</v>
      </c>
      <c r="B17" s="357" t="s">
        <v>97</v>
      </c>
      <c r="C17" s="56">
        <v>56669456</v>
      </c>
      <c r="D17" s="56">
        <v>58186593</v>
      </c>
      <c r="E17" s="56"/>
      <c r="F17" s="89">
        <f t="shared" si="1"/>
        <v>114856049</v>
      </c>
    </row>
    <row r="18" spans="1:6" ht="12.75">
      <c r="A18" s="359">
        <v>13</v>
      </c>
      <c r="B18" s="354" t="s">
        <v>98</v>
      </c>
      <c r="C18" s="56">
        <v>8994341</v>
      </c>
      <c r="D18" s="56">
        <v>17818892</v>
      </c>
      <c r="E18" s="56"/>
      <c r="F18" s="89">
        <f t="shared" si="1"/>
        <v>26813233</v>
      </c>
    </row>
    <row r="19" spans="1:6" ht="12.75">
      <c r="A19" s="359">
        <v>14</v>
      </c>
      <c r="B19" s="354" t="s">
        <v>99</v>
      </c>
      <c r="C19" s="56">
        <v>140000</v>
      </c>
      <c r="D19" s="56"/>
      <c r="E19" s="56"/>
      <c r="F19" s="89">
        <f t="shared" si="1"/>
        <v>140000</v>
      </c>
    </row>
    <row r="20" spans="1:6" ht="12.75">
      <c r="A20" s="359">
        <v>15</v>
      </c>
      <c r="B20" s="358"/>
      <c r="C20" s="56"/>
      <c r="D20" s="56"/>
      <c r="E20" s="56"/>
      <c r="F20" s="89">
        <f t="shared" si="1"/>
        <v>0</v>
      </c>
    </row>
    <row r="21" spans="1:6" ht="12.75">
      <c r="A21" s="359">
        <v>16</v>
      </c>
      <c r="B21" s="358"/>
      <c r="C21" s="56"/>
      <c r="D21" s="56"/>
      <c r="E21" s="56"/>
      <c r="F21" s="89">
        <f t="shared" si="1"/>
        <v>0</v>
      </c>
    </row>
    <row r="22" spans="1:6" ht="13.5" thickBot="1">
      <c r="A22" s="359">
        <v>17</v>
      </c>
      <c r="B22" s="355"/>
      <c r="C22" s="57"/>
      <c r="D22" s="57"/>
      <c r="E22" s="57"/>
      <c r="F22" s="89">
        <f t="shared" si="1"/>
        <v>0</v>
      </c>
    </row>
    <row r="23" spans="1:6" ht="13.5" thickBot="1">
      <c r="A23" s="359">
        <v>18</v>
      </c>
      <c r="B23" s="356" t="s">
        <v>40</v>
      </c>
      <c r="C23" s="90">
        <f>SUM(C16:C22)</f>
        <v>67297547</v>
      </c>
      <c r="D23" s="90">
        <f>SUM(D16:D22)</f>
        <v>78011735</v>
      </c>
      <c r="E23" s="90">
        <f>SUM(E16:E22)</f>
        <v>0</v>
      </c>
      <c r="F23" s="91">
        <f>SUM(F16:F22)</f>
        <v>145309282</v>
      </c>
    </row>
    <row r="24" spans="1:6" ht="12.75">
      <c r="A24" s="359">
        <v>19</v>
      </c>
      <c r="B24" s="84"/>
      <c r="C24" s="84"/>
      <c r="D24" s="84"/>
      <c r="E24" s="84"/>
      <c r="F24" s="84"/>
    </row>
    <row r="25" spans="1:6" ht="12.75">
      <c r="A25" s="359">
        <v>20</v>
      </c>
      <c r="B25" s="84"/>
      <c r="C25" s="84"/>
      <c r="D25" s="84"/>
      <c r="E25" s="84"/>
      <c r="F25" s="84"/>
    </row>
    <row r="26" spans="1:6" ht="15.75">
      <c r="A26" s="359">
        <v>21</v>
      </c>
      <c r="B26" s="292" t="s">
        <v>93</v>
      </c>
      <c r="C26" s="316"/>
      <c r="D26" s="316"/>
      <c r="E26" s="316"/>
      <c r="F26" s="316"/>
    </row>
    <row r="27" spans="1:6" ht="14.25" thickBot="1">
      <c r="A27" s="359">
        <v>22</v>
      </c>
      <c r="B27" s="84"/>
      <c r="C27" s="84"/>
      <c r="D27" s="84"/>
      <c r="E27" s="317" t="e">
        <f>E3</f>
        <v>#REF!</v>
      </c>
      <c r="F27" s="317"/>
    </row>
    <row r="28" spans="1:6" ht="13.5" thickBot="1">
      <c r="A28" s="359">
        <v>23</v>
      </c>
      <c r="B28" s="351" t="s">
        <v>86</v>
      </c>
      <c r="C28" s="85" t="e">
        <f>+C15</f>
        <v>#REF!</v>
      </c>
      <c r="D28" s="85" t="e">
        <f>+D15</f>
        <v>#REF!</v>
      </c>
      <c r="E28" s="85" t="e">
        <f>+E15</f>
        <v>#REF!</v>
      </c>
      <c r="F28" s="86" t="s">
        <v>39</v>
      </c>
    </row>
    <row r="29" spans="1:6" ht="12.75">
      <c r="A29" s="359">
        <v>24</v>
      </c>
      <c r="B29" s="352" t="s">
        <v>87</v>
      </c>
      <c r="C29" s="54"/>
      <c r="D29" s="54"/>
      <c r="E29" s="54"/>
      <c r="F29" s="87">
        <f aca="true" t="shared" si="2" ref="F29:F35">SUM(C29:E29)</f>
        <v>0</v>
      </c>
    </row>
    <row r="30" spans="1:6" ht="12.75">
      <c r="A30" s="359">
        <v>25</v>
      </c>
      <c r="B30" s="353" t="s">
        <v>100</v>
      </c>
      <c r="C30" s="55"/>
      <c r="D30" s="55"/>
      <c r="E30" s="55"/>
      <c r="F30" s="88">
        <f t="shared" si="2"/>
        <v>0</v>
      </c>
    </row>
    <row r="31" spans="1:6" ht="12.75">
      <c r="A31" s="359">
        <v>26</v>
      </c>
      <c r="B31" s="354" t="s">
        <v>88</v>
      </c>
      <c r="C31" s="56"/>
      <c r="D31" s="56"/>
      <c r="E31" s="56"/>
      <c r="F31" s="89">
        <f t="shared" si="2"/>
        <v>0</v>
      </c>
    </row>
    <row r="32" spans="1:6" ht="12.75">
      <c r="A32" s="359">
        <v>27</v>
      </c>
      <c r="B32" s="354" t="s">
        <v>101</v>
      </c>
      <c r="C32" s="56"/>
      <c r="D32" s="56"/>
      <c r="E32" s="56"/>
      <c r="F32" s="89">
        <f t="shared" si="2"/>
        <v>0</v>
      </c>
    </row>
    <row r="33" spans="1:6" ht="12.75">
      <c r="A33" s="359">
        <v>28</v>
      </c>
      <c r="B33" s="354" t="s">
        <v>89</v>
      </c>
      <c r="C33" s="56"/>
      <c r="D33" s="56"/>
      <c r="E33" s="56"/>
      <c r="F33" s="89">
        <f t="shared" si="2"/>
        <v>0</v>
      </c>
    </row>
    <row r="34" spans="1:6" ht="12.75">
      <c r="A34" s="359">
        <v>29</v>
      </c>
      <c r="B34" s="354" t="s">
        <v>90</v>
      </c>
      <c r="C34" s="56"/>
      <c r="D34" s="56"/>
      <c r="E34" s="56"/>
      <c r="F34" s="89">
        <f t="shared" si="2"/>
        <v>0</v>
      </c>
    </row>
    <row r="35" spans="1:6" ht="13.5" thickBot="1">
      <c r="A35" s="359">
        <v>30</v>
      </c>
      <c r="B35" s="355"/>
      <c r="C35" s="57"/>
      <c r="D35" s="57"/>
      <c r="E35" s="57"/>
      <c r="F35" s="89">
        <f t="shared" si="2"/>
        <v>0</v>
      </c>
    </row>
    <row r="36" spans="1:6" ht="13.5" thickBot="1">
      <c r="A36" s="359">
        <v>31</v>
      </c>
      <c r="B36" s="356" t="s">
        <v>92</v>
      </c>
      <c r="C36" s="90">
        <f>C29+SUM(C31:C35)</f>
        <v>0</v>
      </c>
      <c r="D36" s="90">
        <f>D29+SUM(D31:D35)</f>
        <v>0</v>
      </c>
      <c r="E36" s="90">
        <f>E29+SUM(E31:E35)</f>
        <v>0</v>
      </c>
      <c r="F36" s="91">
        <f>F29+SUM(F31:F35)</f>
        <v>0</v>
      </c>
    </row>
    <row r="37" spans="1:6" ht="13.5" thickBot="1">
      <c r="A37" s="359">
        <v>32</v>
      </c>
      <c r="B37" s="36"/>
      <c r="C37" s="36"/>
      <c r="D37" s="36"/>
      <c r="E37" s="36"/>
      <c r="F37" s="36"/>
    </row>
    <row r="38" spans="1:6" ht="13.5" thickBot="1">
      <c r="A38" s="359">
        <v>33</v>
      </c>
      <c r="B38" s="351" t="s">
        <v>91</v>
      </c>
      <c r="C38" s="85" t="e">
        <f>+C28</f>
        <v>#REF!</v>
      </c>
      <c r="D38" s="85" t="e">
        <f>+D28</f>
        <v>#REF!</v>
      </c>
      <c r="E38" s="85" t="e">
        <f>+E28</f>
        <v>#REF!</v>
      </c>
      <c r="F38" s="86" t="s">
        <v>39</v>
      </c>
    </row>
    <row r="39" spans="1:6" ht="12.75">
      <c r="A39" s="359">
        <v>34</v>
      </c>
      <c r="B39" s="352" t="s">
        <v>96</v>
      </c>
      <c r="C39" s="54"/>
      <c r="D39" s="54"/>
      <c r="E39" s="54"/>
      <c r="F39" s="87">
        <f aca="true" t="shared" si="3" ref="F39:F45">SUM(C39:E39)</f>
        <v>0</v>
      </c>
    </row>
    <row r="40" spans="1:6" ht="12.75">
      <c r="A40" s="359">
        <v>35</v>
      </c>
      <c r="B40" s="357" t="s">
        <v>97</v>
      </c>
      <c r="C40" s="56"/>
      <c r="D40" s="56"/>
      <c r="E40" s="56"/>
      <c r="F40" s="89">
        <f t="shared" si="3"/>
        <v>0</v>
      </c>
    </row>
    <row r="41" spans="1:6" ht="12.75">
      <c r="A41" s="359">
        <v>36</v>
      </c>
      <c r="B41" s="354" t="s">
        <v>98</v>
      </c>
      <c r="C41" s="56"/>
      <c r="D41" s="56"/>
      <c r="E41" s="56"/>
      <c r="F41" s="89">
        <f t="shared" si="3"/>
        <v>0</v>
      </c>
    </row>
    <row r="42" spans="1:6" ht="12.75">
      <c r="A42" s="359">
        <v>37</v>
      </c>
      <c r="B42" s="354" t="s">
        <v>99</v>
      </c>
      <c r="C42" s="56"/>
      <c r="D42" s="56"/>
      <c r="E42" s="56"/>
      <c r="F42" s="89">
        <f t="shared" si="3"/>
        <v>0</v>
      </c>
    </row>
    <row r="43" spans="1:6" ht="12.75">
      <c r="A43" s="359">
        <v>38</v>
      </c>
      <c r="B43" s="358"/>
      <c r="C43" s="56"/>
      <c r="D43" s="56"/>
      <c r="E43" s="56"/>
      <c r="F43" s="89">
        <f t="shared" si="3"/>
        <v>0</v>
      </c>
    </row>
    <row r="44" spans="1:6" ht="12.75">
      <c r="A44" s="359">
        <v>39</v>
      </c>
      <c r="B44" s="358"/>
      <c r="C44" s="56"/>
      <c r="D44" s="56"/>
      <c r="E44" s="56"/>
      <c r="F44" s="89">
        <f t="shared" si="3"/>
        <v>0</v>
      </c>
    </row>
    <row r="45" spans="1:6" ht="13.5" thickBot="1">
      <c r="A45" s="359">
        <v>40</v>
      </c>
      <c r="B45" s="355"/>
      <c r="C45" s="57"/>
      <c r="D45" s="57"/>
      <c r="E45" s="57"/>
      <c r="F45" s="89">
        <f t="shared" si="3"/>
        <v>0</v>
      </c>
    </row>
    <row r="46" spans="1:6" ht="13.5" thickBot="1">
      <c r="A46" s="359">
        <v>41</v>
      </c>
      <c r="B46" s="356" t="s">
        <v>40</v>
      </c>
      <c r="C46" s="90">
        <f>SUM(C39:C45)</f>
        <v>0</v>
      </c>
      <c r="D46" s="90">
        <f>SUM(D39:D45)</f>
        <v>0</v>
      </c>
      <c r="E46" s="90">
        <f>SUM(E39:E45)</f>
        <v>0</v>
      </c>
      <c r="F46" s="91">
        <f>SUM(F39:F45)</f>
        <v>0</v>
      </c>
    </row>
    <row r="47" spans="1:6" ht="12.75">
      <c r="A47" s="359">
        <v>42</v>
      </c>
      <c r="B47" s="84"/>
      <c r="C47" s="84"/>
      <c r="D47" s="84"/>
      <c r="E47" s="84"/>
      <c r="F47" s="84"/>
    </row>
    <row r="48" spans="1:6" ht="15.75">
      <c r="A48" s="359">
        <v>43</v>
      </c>
      <c r="B48" s="324" t="e">
        <f>+CONCATENATE("Önkormányzaton kívüli EU-s projektekhez történő hozzájárulás ",LEFT(#REF!,4),". évi előirányzat")</f>
        <v>#REF!</v>
      </c>
      <c r="C48" s="324"/>
      <c r="D48" s="324"/>
      <c r="E48" s="324"/>
      <c r="F48" s="324"/>
    </row>
    <row r="49" spans="1:6" ht="13.5" thickBot="1">
      <c r="A49" s="359">
        <v>44</v>
      </c>
      <c r="B49" s="84"/>
      <c r="C49" s="84"/>
      <c r="D49" s="84"/>
      <c r="E49" s="84"/>
      <c r="F49" s="84"/>
    </row>
    <row r="50" spans="1:9" ht="13.5" thickBot="1">
      <c r="A50" s="359">
        <v>45</v>
      </c>
      <c r="B50" s="329" t="s">
        <v>94</v>
      </c>
      <c r="C50" s="329"/>
      <c r="D50" s="330"/>
      <c r="E50" s="327" t="s">
        <v>442</v>
      </c>
      <c r="F50" s="328"/>
      <c r="I50" s="35"/>
    </row>
    <row r="51" spans="1:6" ht="12.75">
      <c r="A51" s="359">
        <v>46</v>
      </c>
      <c r="B51" s="331"/>
      <c r="C51" s="331"/>
      <c r="D51" s="332"/>
      <c r="E51" s="320"/>
      <c r="F51" s="321"/>
    </row>
    <row r="52" spans="1:6" ht="13.5" thickBot="1">
      <c r="A52" s="359">
        <v>47</v>
      </c>
      <c r="B52" s="333"/>
      <c r="C52" s="333"/>
      <c r="D52" s="334"/>
      <c r="E52" s="322"/>
      <c r="F52" s="323"/>
    </row>
    <row r="53" spans="1:6" ht="13.5" thickBot="1">
      <c r="A53" s="359">
        <v>48</v>
      </c>
      <c r="B53" s="318" t="s">
        <v>40</v>
      </c>
      <c r="C53" s="318"/>
      <c r="D53" s="319"/>
      <c r="E53" s="325">
        <f>SUM(E51:F52)</f>
        <v>0</v>
      </c>
      <c r="F53" s="326"/>
    </row>
  </sheetData>
  <sheetProtection/>
  <mergeCells count="13">
    <mergeCell ref="B50:D50"/>
    <mergeCell ref="B51:D51"/>
    <mergeCell ref="B52:D52"/>
    <mergeCell ref="C2:F2"/>
    <mergeCell ref="C26:F26"/>
    <mergeCell ref="E3:F3"/>
    <mergeCell ref="E27:F27"/>
    <mergeCell ref="B53:D53"/>
    <mergeCell ref="E51:F51"/>
    <mergeCell ref="E52:F52"/>
    <mergeCell ref="B48:F48"/>
    <mergeCell ref="E53:F53"/>
    <mergeCell ref="E50:F50"/>
  </mergeCells>
  <conditionalFormatting sqref="F6:F13 C13:E13 C23:F23 F16:F22 F29:F36 C36:E36 F39:F46 C46:E46 E53:F53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2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……/2018. (….)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9"/>
  <sheetViews>
    <sheetView view="pageBreakPreview" zoomScaleNormal="130" zoomScaleSheetLayoutView="100" workbookViewId="0" topLeftCell="A1">
      <selection activeCell="C7" sqref="C7"/>
    </sheetView>
  </sheetViews>
  <sheetFormatPr defaultColWidth="9.00390625" defaultRowHeight="12.75"/>
  <cols>
    <col min="1" max="1" width="19.50390625" style="205" customWidth="1"/>
    <col min="2" max="2" width="72.00390625" style="206" customWidth="1"/>
    <col min="3" max="5" width="25.00390625" style="207" customWidth="1"/>
    <col min="6" max="16384" width="9.375" style="2" customWidth="1"/>
  </cols>
  <sheetData>
    <row r="1" spans="1:5" s="1" customFormat="1" ht="16.5" customHeight="1">
      <c r="A1" s="360" t="s">
        <v>517</v>
      </c>
      <c r="B1" s="361"/>
      <c r="C1" s="361"/>
      <c r="D1" s="284"/>
      <c r="E1" s="284"/>
    </row>
    <row r="2" spans="1:5" s="1" customFormat="1" ht="16.5" customHeight="1" thickBot="1">
      <c r="A2" s="92"/>
      <c r="B2" s="94"/>
      <c r="C2" s="284"/>
      <c r="D2" s="284"/>
      <c r="E2" s="284"/>
    </row>
    <row r="3" spans="1:5" s="58" customFormat="1" ht="21" customHeight="1">
      <c r="A3" s="212" t="s">
        <v>48</v>
      </c>
      <c r="B3" s="182" t="s">
        <v>143</v>
      </c>
      <c r="C3" s="184" t="s">
        <v>41</v>
      </c>
      <c r="D3" s="184" t="s">
        <v>41</v>
      </c>
      <c r="E3" s="184" t="s">
        <v>41</v>
      </c>
    </row>
    <row r="4" spans="1:5" s="58" customFormat="1" ht="16.5" thickBot="1">
      <c r="A4" s="95" t="s">
        <v>139</v>
      </c>
      <c r="B4" s="183" t="s">
        <v>310</v>
      </c>
      <c r="C4" s="278" t="s">
        <v>41</v>
      </c>
      <c r="D4" s="278" t="s">
        <v>41</v>
      </c>
      <c r="E4" s="278" t="s">
        <v>41</v>
      </c>
    </row>
    <row r="5" spans="1:5" s="59" customFormat="1" ht="15.75" customHeight="1" thickBot="1">
      <c r="A5" s="96"/>
      <c r="B5" s="96"/>
      <c r="C5" s="97" t="e">
        <f>'4.mell.'!G2</f>
        <v>#REF!</v>
      </c>
      <c r="D5" s="97" t="str">
        <f>'4.mell.'!H2</f>
        <v>Ft-ban</v>
      </c>
      <c r="E5" s="97" t="str">
        <f>'4.mell.'!I2</f>
        <v>Ft-ban</v>
      </c>
    </row>
    <row r="6" spans="1:5" ht="24.75" thickBot="1">
      <c r="A6" s="213" t="s">
        <v>141</v>
      </c>
      <c r="B6" s="98" t="s">
        <v>440</v>
      </c>
      <c r="C6" s="185" t="s">
        <v>42</v>
      </c>
      <c r="D6" s="185" t="s">
        <v>494</v>
      </c>
      <c r="E6" s="185" t="s">
        <v>513</v>
      </c>
    </row>
    <row r="7" spans="1:5" s="49" customFormat="1" ht="12.75" customHeight="1" thickBot="1">
      <c r="A7" s="80"/>
      <c r="B7" s="81" t="s">
        <v>395</v>
      </c>
      <c r="C7" s="82" t="s">
        <v>396</v>
      </c>
      <c r="D7" s="82" t="s">
        <v>397</v>
      </c>
      <c r="E7" s="82" t="s">
        <v>399</v>
      </c>
    </row>
    <row r="8" spans="1:5" s="49" customFormat="1" ht="15.75" customHeight="1" thickBot="1">
      <c r="A8" s="100"/>
      <c r="B8" s="101" t="s">
        <v>43</v>
      </c>
      <c r="C8" s="186"/>
      <c r="D8" s="186"/>
      <c r="E8" s="186"/>
    </row>
    <row r="9" spans="1:5" s="49" customFormat="1" ht="12" customHeight="1" thickBot="1">
      <c r="A9" s="26" t="s">
        <v>7</v>
      </c>
      <c r="B9" s="19" t="s">
        <v>165</v>
      </c>
      <c r="C9" s="125">
        <f>+C10+C11+C12+C13+C14+C15</f>
        <v>113142467</v>
      </c>
      <c r="D9" s="125">
        <f>+D10+D11+D12+D13+D14+D15</f>
        <v>113739640</v>
      </c>
      <c r="E9" s="125">
        <f>+E10+E11+E12+E13+E14+E15</f>
        <v>124700151</v>
      </c>
    </row>
    <row r="10" spans="1:5" s="60" customFormat="1" ht="12" customHeight="1">
      <c r="A10" s="240" t="s">
        <v>67</v>
      </c>
      <c r="B10" s="222" t="s">
        <v>166</v>
      </c>
      <c r="C10" s="128">
        <v>43438015</v>
      </c>
      <c r="D10" s="128">
        <v>43488031</v>
      </c>
      <c r="E10" s="128">
        <v>43488031</v>
      </c>
    </row>
    <row r="11" spans="1:5" s="61" customFormat="1" ht="12" customHeight="1">
      <c r="A11" s="241" t="s">
        <v>68</v>
      </c>
      <c r="B11" s="223" t="s">
        <v>167</v>
      </c>
      <c r="C11" s="127">
        <v>38684467</v>
      </c>
      <c r="D11" s="127">
        <v>38684467</v>
      </c>
      <c r="E11" s="127">
        <v>38859000</v>
      </c>
    </row>
    <row r="12" spans="1:5" s="61" customFormat="1" ht="12" customHeight="1">
      <c r="A12" s="241" t="s">
        <v>69</v>
      </c>
      <c r="B12" s="223" t="s">
        <v>428</v>
      </c>
      <c r="C12" s="127">
        <v>29219985</v>
      </c>
      <c r="D12" s="127">
        <v>29219985</v>
      </c>
      <c r="E12" s="127">
        <v>27049168</v>
      </c>
    </row>
    <row r="13" spans="1:5" s="61" customFormat="1" ht="12" customHeight="1">
      <c r="A13" s="241" t="s">
        <v>70</v>
      </c>
      <c r="B13" s="223" t="s">
        <v>168</v>
      </c>
      <c r="C13" s="127">
        <v>1800000</v>
      </c>
      <c r="D13" s="127">
        <v>1800000</v>
      </c>
      <c r="E13" s="127">
        <v>1800000</v>
      </c>
    </row>
    <row r="14" spans="1:5" s="61" customFormat="1" ht="12" customHeight="1">
      <c r="A14" s="241" t="s">
        <v>102</v>
      </c>
      <c r="B14" s="223" t="s">
        <v>403</v>
      </c>
      <c r="C14" s="127"/>
      <c r="D14" s="127">
        <v>547157</v>
      </c>
      <c r="E14" s="127">
        <v>13503952</v>
      </c>
    </row>
    <row r="15" spans="1:5" s="60" customFormat="1" ht="12" customHeight="1" thickBot="1">
      <c r="A15" s="242" t="s">
        <v>71</v>
      </c>
      <c r="B15" s="286" t="s">
        <v>452</v>
      </c>
      <c r="C15" s="127"/>
      <c r="D15" s="127"/>
      <c r="E15" s="127"/>
    </row>
    <row r="16" spans="1:5" s="60" customFormat="1" ht="12" customHeight="1" thickBot="1">
      <c r="A16" s="26" t="s">
        <v>8</v>
      </c>
      <c r="B16" s="120" t="s">
        <v>169</v>
      </c>
      <c r="C16" s="125">
        <f>+C17+C18+C19+C20+C21</f>
        <v>16079400</v>
      </c>
      <c r="D16" s="125">
        <f>+D17+D18+D19+D20+D21</f>
        <v>16079400</v>
      </c>
      <c r="E16" s="125">
        <f>+E17+E18+E19+E20+E21</f>
        <v>18309900</v>
      </c>
    </row>
    <row r="17" spans="1:5" s="60" customFormat="1" ht="12" customHeight="1">
      <c r="A17" s="240" t="s">
        <v>73</v>
      </c>
      <c r="B17" s="222" t="s">
        <v>170</v>
      </c>
      <c r="C17" s="128"/>
      <c r="D17" s="128"/>
      <c r="E17" s="128"/>
    </row>
    <row r="18" spans="1:5" s="60" customFormat="1" ht="12" customHeight="1">
      <c r="A18" s="241" t="s">
        <v>74</v>
      </c>
      <c r="B18" s="223" t="s">
        <v>171</v>
      </c>
      <c r="C18" s="127"/>
      <c r="D18" s="127"/>
      <c r="E18" s="127"/>
    </row>
    <row r="19" spans="1:5" s="60" customFormat="1" ht="12" customHeight="1">
      <c r="A19" s="241" t="s">
        <v>75</v>
      </c>
      <c r="B19" s="223" t="s">
        <v>332</v>
      </c>
      <c r="C19" s="127"/>
      <c r="D19" s="127"/>
      <c r="E19" s="127"/>
    </row>
    <row r="20" spans="1:5" s="60" customFormat="1" ht="12" customHeight="1">
      <c r="A20" s="241" t="s">
        <v>76</v>
      </c>
      <c r="B20" s="223" t="s">
        <v>333</v>
      </c>
      <c r="C20" s="127"/>
      <c r="D20" s="127"/>
      <c r="E20" s="127"/>
    </row>
    <row r="21" spans="1:5" s="60" customFormat="1" ht="12" customHeight="1">
      <c r="A21" s="241" t="s">
        <v>77</v>
      </c>
      <c r="B21" s="223" t="s">
        <v>172</v>
      </c>
      <c r="C21" s="127">
        <v>16079400</v>
      </c>
      <c r="D21" s="127">
        <v>16079400</v>
      </c>
      <c r="E21" s="127">
        <v>18309900</v>
      </c>
    </row>
    <row r="22" spans="1:5" s="61" customFormat="1" ht="12" customHeight="1" thickBot="1">
      <c r="A22" s="242" t="s">
        <v>83</v>
      </c>
      <c r="B22" s="286" t="s">
        <v>453</v>
      </c>
      <c r="C22" s="129"/>
      <c r="D22" s="129"/>
      <c r="E22" s="129"/>
    </row>
    <row r="23" spans="1:5" s="61" customFormat="1" ht="12" customHeight="1" thickBot="1">
      <c r="A23" s="26" t="s">
        <v>9</v>
      </c>
      <c r="B23" s="19" t="s">
        <v>174</v>
      </c>
      <c r="C23" s="125">
        <f>+C24+C25+C26+C27+C28</f>
        <v>143309282</v>
      </c>
      <c r="D23" s="125">
        <f>+D24+D25+D26+D27+D28</f>
        <v>145309282</v>
      </c>
      <c r="E23" s="125">
        <f>+E24+E25+E26+E27+E28</f>
        <v>56669456</v>
      </c>
    </row>
    <row r="24" spans="1:5" s="61" customFormat="1" ht="12" customHeight="1">
      <c r="A24" s="240" t="s">
        <v>56</v>
      </c>
      <c r="B24" s="222" t="s">
        <v>175</v>
      </c>
      <c r="C24" s="128">
        <v>143309282</v>
      </c>
      <c r="D24" s="128">
        <v>145309282</v>
      </c>
      <c r="E24" s="128">
        <v>56669456</v>
      </c>
    </row>
    <row r="25" spans="1:5" s="60" customFormat="1" ht="12" customHeight="1">
      <c r="A25" s="241" t="s">
        <v>57</v>
      </c>
      <c r="B25" s="223" t="s">
        <v>176</v>
      </c>
      <c r="C25" s="127"/>
      <c r="D25" s="127"/>
      <c r="E25" s="127"/>
    </row>
    <row r="26" spans="1:5" s="61" customFormat="1" ht="12" customHeight="1">
      <c r="A26" s="241" t="s">
        <v>58</v>
      </c>
      <c r="B26" s="223" t="s">
        <v>334</v>
      </c>
      <c r="C26" s="127"/>
      <c r="D26" s="127"/>
      <c r="E26" s="127"/>
    </row>
    <row r="27" spans="1:5" s="61" customFormat="1" ht="12" customHeight="1">
      <c r="A27" s="241" t="s">
        <v>59</v>
      </c>
      <c r="B27" s="223" t="s">
        <v>335</v>
      </c>
      <c r="C27" s="127"/>
      <c r="D27" s="127"/>
      <c r="E27" s="127"/>
    </row>
    <row r="28" spans="1:5" s="61" customFormat="1" ht="12" customHeight="1">
      <c r="A28" s="241" t="s">
        <v>114</v>
      </c>
      <c r="B28" s="223" t="s">
        <v>177</v>
      </c>
      <c r="C28" s="127"/>
      <c r="D28" s="127"/>
      <c r="E28" s="127"/>
    </row>
    <row r="29" spans="1:5" s="61" customFormat="1" ht="12" customHeight="1" thickBot="1">
      <c r="A29" s="242" t="s">
        <v>115</v>
      </c>
      <c r="B29" s="286" t="s">
        <v>445</v>
      </c>
      <c r="C29" s="287"/>
      <c r="D29" s="287"/>
      <c r="E29" s="287"/>
    </row>
    <row r="30" spans="1:5" s="61" customFormat="1" ht="12" customHeight="1" thickBot="1">
      <c r="A30" s="26" t="s">
        <v>116</v>
      </c>
      <c r="B30" s="19" t="s">
        <v>438</v>
      </c>
      <c r="C30" s="131">
        <f>+C31+C35+C36+C37+C32+C33</f>
        <v>196229000</v>
      </c>
      <c r="D30" s="131">
        <f>+D31+D35+D36+D37+D32+D33</f>
        <v>196229000</v>
      </c>
      <c r="E30" s="131">
        <f>+E31+E35+E36+E37+E32+E33</f>
        <v>196229000</v>
      </c>
    </row>
    <row r="31" spans="1:5" s="61" customFormat="1" ht="12" customHeight="1">
      <c r="A31" s="240" t="s">
        <v>179</v>
      </c>
      <c r="B31" s="222" t="s">
        <v>433</v>
      </c>
      <c r="C31" s="217">
        <v>141679000</v>
      </c>
      <c r="D31" s="217">
        <v>141679000</v>
      </c>
      <c r="E31" s="217">
        <v>141679000</v>
      </c>
    </row>
    <row r="32" spans="1:5" s="61" customFormat="1" ht="12" customHeight="1">
      <c r="A32" s="241" t="s">
        <v>180</v>
      </c>
      <c r="B32" s="223" t="s">
        <v>434</v>
      </c>
      <c r="C32" s="127">
        <v>20000000</v>
      </c>
      <c r="D32" s="127">
        <v>20000000</v>
      </c>
      <c r="E32" s="127">
        <v>20000000</v>
      </c>
    </row>
    <row r="33" spans="1:5" s="61" customFormat="1" ht="12" customHeight="1">
      <c r="A33" s="241" t="s">
        <v>181</v>
      </c>
      <c r="B33" s="223" t="s">
        <v>435</v>
      </c>
      <c r="C33" s="127">
        <v>30000000</v>
      </c>
      <c r="D33" s="127">
        <v>30000000</v>
      </c>
      <c r="E33" s="127">
        <v>30000000</v>
      </c>
    </row>
    <row r="34" spans="1:5" s="61" customFormat="1" ht="12" customHeight="1">
      <c r="A34" s="241" t="s">
        <v>182</v>
      </c>
      <c r="B34" s="223" t="s">
        <v>436</v>
      </c>
      <c r="C34" s="127"/>
      <c r="D34" s="127"/>
      <c r="E34" s="127"/>
    </row>
    <row r="35" spans="1:5" s="61" customFormat="1" ht="12" customHeight="1">
      <c r="A35" s="241" t="s">
        <v>430</v>
      </c>
      <c r="B35" s="223" t="s">
        <v>183</v>
      </c>
      <c r="C35" s="127">
        <v>3900000</v>
      </c>
      <c r="D35" s="127">
        <v>3900000</v>
      </c>
      <c r="E35" s="127">
        <v>3900000</v>
      </c>
    </row>
    <row r="36" spans="1:5" s="61" customFormat="1" ht="12" customHeight="1">
      <c r="A36" s="241" t="s">
        <v>431</v>
      </c>
      <c r="B36" s="223" t="s">
        <v>184</v>
      </c>
      <c r="C36" s="127"/>
      <c r="D36" s="127"/>
      <c r="E36" s="127"/>
    </row>
    <row r="37" spans="1:5" s="61" customFormat="1" ht="12" customHeight="1" thickBot="1">
      <c r="A37" s="242" t="s">
        <v>432</v>
      </c>
      <c r="B37" s="280" t="s">
        <v>185</v>
      </c>
      <c r="C37" s="129">
        <v>650000</v>
      </c>
      <c r="D37" s="129">
        <v>650000</v>
      </c>
      <c r="E37" s="129">
        <v>650000</v>
      </c>
    </row>
    <row r="38" spans="1:5" s="61" customFormat="1" ht="12" customHeight="1" thickBot="1">
      <c r="A38" s="26" t="s">
        <v>11</v>
      </c>
      <c r="B38" s="19" t="s">
        <v>342</v>
      </c>
      <c r="C38" s="125">
        <f>SUM(C39:C49)</f>
        <v>17555072</v>
      </c>
      <c r="D38" s="125">
        <f>SUM(D39:D49)</f>
        <v>21637302</v>
      </c>
      <c r="E38" s="125">
        <f>SUM(E39:E49)</f>
        <v>21637302</v>
      </c>
    </row>
    <row r="39" spans="1:5" s="61" customFormat="1" ht="12" customHeight="1">
      <c r="A39" s="240" t="s">
        <v>60</v>
      </c>
      <c r="B39" s="222" t="s">
        <v>188</v>
      </c>
      <c r="C39" s="128"/>
      <c r="D39" s="128"/>
      <c r="E39" s="128"/>
    </row>
    <row r="40" spans="1:5" s="61" customFormat="1" ht="12" customHeight="1">
      <c r="A40" s="241" t="s">
        <v>61</v>
      </c>
      <c r="B40" s="223" t="s">
        <v>189</v>
      </c>
      <c r="C40" s="127">
        <v>3620680</v>
      </c>
      <c r="D40" s="127">
        <v>4250601</v>
      </c>
      <c r="E40" s="127">
        <v>4250601</v>
      </c>
    </row>
    <row r="41" spans="1:5" s="61" customFormat="1" ht="12" customHeight="1">
      <c r="A41" s="241" t="s">
        <v>62</v>
      </c>
      <c r="B41" s="223" t="s">
        <v>190</v>
      </c>
      <c r="C41" s="127">
        <v>9160000</v>
      </c>
      <c r="D41" s="127">
        <v>9160000</v>
      </c>
      <c r="E41" s="127">
        <v>9160000</v>
      </c>
    </row>
    <row r="42" spans="1:5" s="61" customFormat="1" ht="12" customHeight="1">
      <c r="A42" s="241" t="s">
        <v>118</v>
      </c>
      <c r="B42" s="223" t="s">
        <v>191</v>
      </c>
      <c r="C42" s="127"/>
      <c r="D42" s="127"/>
      <c r="E42" s="127"/>
    </row>
    <row r="43" spans="1:5" s="61" customFormat="1" ht="12" customHeight="1">
      <c r="A43" s="241" t="s">
        <v>119</v>
      </c>
      <c r="B43" s="223" t="s">
        <v>192</v>
      </c>
      <c r="C43" s="127"/>
      <c r="D43" s="127"/>
      <c r="E43" s="127"/>
    </row>
    <row r="44" spans="1:5" s="61" customFormat="1" ht="12" customHeight="1">
      <c r="A44" s="241" t="s">
        <v>120</v>
      </c>
      <c r="B44" s="223" t="s">
        <v>193</v>
      </c>
      <c r="C44" s="127">
        <v>4689392</v>
      </c>
      <c r="D44" s="127">
        <v>7016301</v>
      </c>
      <c r="E44" s="127">
        <v>7016301</v>
      </c>
    </row>
    <row r="45" spans="1:5" s="61" customFormat="1" ht="12" customHeight="1">
      <c r="A45" s="241" t="s">
        <v>121</v>
      </c>
      <c r="B45" s="223" t="s">
        <v>194</v>
      </c>
      <c r="C45" s="127"/>
      <c r="D45" s="127"/>
      <c r="E45" s="127"/>
    </row>
    <row r="46" spans="1:5" s="61" customFormat="1" ht="12" customHeight="1">
      <c r="A46" s="241" t="s">
        <v>122</v>
      </c>
      <c r="B46" s="223" t="s">
        <v>437</v>
      </c>
      <c r="C46" s="127">
        <v>85000</v>
      </c>
      <c r="D46" s="127">
        <v>85000</v>
      </c>
      <c r="E46" s="127">
        <v>85000</v>
      </c>
    </row>
    <row r="47" spans="1:5" s="61" customFormat="1" ht="12" customHeight="1">
      <c r="A47" s="241" t="s">
        <v>186</v>
      </c>
      <c r="B47" s="223" t="s">
        <v>196</v>
      </c>
      <c r="C47" s="130"/>
      <c r="D47" s="130"/>
      <c r="E47" s="130"/>
    </row>
    <row r="48" spans="1:5" s="61" customFormat="1" ht="12" customHeight="1">
      <c r="A48" s="242" t="s">
        <v>187</v>
      </c>
      <c r="B48" s="224" t="s">
        <v>344</v>
      </c>
      <c r="C48" s="211"/>
      <c r="D48" s="211"/>
      <c r="E48" s="211"/>
    </row>
    <row r="49" spans="1:5" s="61" customFormat="1" ht="12" customHeight="1" thickBot="1">
      <c r="A49" s="242" t="s">
        <v>343</v>
      </c>
      <c r="B49" s="286" t="s">
        <v>454</v>
      </c>
      <c r="C49" s="291"/>
      <c r="D49" s="291">
        <v>1125400</v>
      </c>
      <c r="E49" s="291">
        <v>1125400</v>
      </c>
    </row>
    <row r="50" spans="1:5" s="61" customFormat="1" ht="12" customHeight="1" thickBot="1">
      <c r="A50" s="26" t="s">
        <v>12</v>
      </c>
      <c r="B50" s="19" t="s">
        <v>198</v>
      </c>
      <c r="C50" s="125">
        <f>SUM(C51:C55)</f>
        <v>4588520</v>
      </c>
      <c r="D50" s="125">
        <f>SUM(D51:D55)</f>
        <v>12576780</v>
      </c>
      <c r="E50" s="125">
        <f>SUM(E51:E55)</f>
        <v>12576780</v>
      </c>
    </row>
    <row r="51" spans="1:5" s="61" customFormat="1" ht="12" customHeight="1">
      <c r="A51" s="240" t="s">
        <v>63</v>
      </c>
      <c r="B51" s="222" t="s">
        <v>202</v>
      </c>
      <c r="C51" s="263"/>
      <c r="D51" s="263"/>
      <c r="E51" s="263"/>
    </row>
    <row r="52" spans="1:5" s="61" customFormat="1" ht="12" customHeight="1">
      <c r="A52" s="241" t="s">
        <v>64</v>
      </c>
      <c r="B52" s="223" t="s">
        <v>203</v>
      </c>
      <c r="C52" s="130">
        <v>4588520</v>
      </c>
      <c r="D52" s="130">
        <v>12576780</v>
      </c>
      <c r="E52" s="130">
        <v>12576780</v>
      </c>
    </row>
    <row r="53" spans="1:5" s="61" customFormat="1" ht="12" customHeight="1">
      <c r="A53" s="241" t="s">
        <v>199</v>
      </c>
      <c r="B53" s="223" t="s">
        <v>204</v>
      </c>
      <c r="C53" s="130"/>
      <c r="D53" s="130"/>
      <c r="E53" s="130"/>
    </row>
    <row r="54" spans="1:5" s="61" customFormat="1" ht="12" customHeight="1">
      <c r="A54" s="241" t="s">
        <v>200</v>
      </c>
      <c r="B54" s="223" t="s">
        <v>205</v>
      </c>
      <c r="C54" s="130"/>
      <c r="D54" s="130"/>
      <c r="E54" s="130"/>
    </row>
    <row r="55" spans="1:5" s="61" customFormat="1" ht="12" customHeight="1" thickBot="1">
      <c r="A55" s="242" t="s">
        <v>201</v>
      </c>
      <c r="B55" s="224" t="s">
        <v>206</v>
      </c>
      <c r="C55" s="211"/>
      <c r="D55" s="211"/>
      <c r="E55" s="211"/>
    </row>
    <row r="56" spans="1:5" s="61" customFormat="1" ht="12" customHeight="1" thickBot="1">
      <c r="A56" s="26" t="s">
        <v>123</v>
      </c>
      <c r="B56" s="19" t="s">
        <v>207</v>
      </c>
      <c r="C56" s="125">
        <f>SUM(C57:C59)</f>
        <v>1500000</v>
      </c>
      <c r="D56" s="125">
        <f>SUM(D57:D59)</f>
        <v>1500000</v>
      </c>
      <c r="E56" s="125">
        <f>SUM(E57:E59)</f>
        <v>1500000</v>
      </c>
    </row>
    <row r="57" spans="1:5" s="61" customFormat="1" ht="12" customHeight="1">
      <c r="A57" s="240" t="s">
        <v>65</v>
      </c>
      <c r="B57" s="222" t="s">
        <v>208</v>
      </c>
      <c r="C57" s="128"/>
      <c r="D57" s="128"/>
      <c r="E57" s="128"/>
    </row>
    <row r="58" spans="1:5" s="61" customFormat="1" ht="12" customHeight="1">
      <c r="A58" s="241" t="s">
        <v>66</v>
      </c>
      <c r="B58" s="223" t="s">
        <v>336</v>
      </c>
      <c r="C58" s="127"/>
      <c r="D58" s="127"/>
      <c r="E58" s="127"/>
    </row>
    <row r="59" spans="1:5" s="61" customFormat="1" ht="12" customHeight="1">
      <c r="A59" s="241" t="s">
        <v>211</v>
      </c>
      <c r="B59" s="223" t="s">
        <v>209</v>
      </c>
      <c r="C59" s="127">
        <v>1500000</v>
      </c>
      <c r="D59" s="127">
        <v>1500000</v>
      </c>
      <c r="E59" s="127">
        <v>1500000</v>
      </c>
    </row>
    <row r="60" spans="1:5" s="61" customFormat="1" ht="12" customHeight="1" thickBot="1">
      <c r="A60" s="242" t="s">
        <v>212</v>
      </c>
      <c r="B60" s="224" t="s">
        <v>210</v>
      </c>
      <c r="C60" s="129"/>
      <c r="D60" s="129"/>
      <c r="E60" s="129"/>
    </row>
    <row r="61" spans="1:5" s="61" customFormat="1" ht="12" customHeight="1" thickBot="1">
      <c r="A61" s="26" t="s">
        <v>14</v>
      </c>
      <c r="B61" s="120" t="s">
        <v>213</v>
      </c>
      <c r="C61" s="125">
        <f>SUM(C62:C64)</f>
        <v>6064053</v>
      </c>
      <c r="D61" s="125">
        <f>SUM(D62:D64)</f>
        <v>8302253</v>
      </c>
      <c r="E61" s="125">
        <f>SUM(E62:E64)</f>
        <v>8302253</v>
      </c>
    </row>
    <row r="62" spans="1:5" s="61" customFormat="1" ht="12" customHeight="1">
      <c r="A62" s="240" t="s">
        <v>124</v>
      </c>
      <c r="B62" s="222" t="s">
        <v>215</v>
      </c>
      <c r="C62" s="130"/>
      <c r="D62" s="130"/>
      <c r="E62" s="130"/>
    </row>
    <row r="63" spans="1:5" s="61" customFormat="1" ht="12" customHeight="1">
      <c r="A63" s="241" t="s">
        <v>125</v>
      </c>
      <c r="B63" s="223" t="s">
        <v>337</v>
      </c>
      <c r="C63" s="130">
        <v>6064053</v>
      </c>
      <c r="D63" s="130">
        <v>6064053</v>
      </c>
      <c r="E63" s="130">
        <v>6064053</v>
      </c>
    </row>
    <row r="64" spans="1:5" s="61" customFormat="1" ht="12" customHeight="1">
      <c r="A64" s="241" t="s">
        <v>147</v>
      </c>
      <c r="B64" s="223" t="s">
        <v>216</v>
      </c>
      <c r="C64" s="130"/>
      <c r="D64" s="130">
        <v>2238200</v>
      </c>
      <c r="E64" s="130">
        <v>2238200</v>
      </c>
    </row>
    <row r="65" spans="1:5" s="61" customFormat="1" ht="12" customHeight="1" thickBot="1">
      <c r="A65" s="242" t="s">
        <v>214</v>
      </c>
      <c r="B65" s="224" t="s">
        <v>217</v>
      </c>
      <c r="C65" s="130"/>
      <c r="D65" s="130"/>
      <c r="E65" s="130"/>
    </row>
    <row r="66" spans="1:5" s="61" customFormat="1" ht="12" customHeight="1" thickBot="1">
      <c r="A66" s="26" t="s">
        <v>15</v>
      </c>
      <c r="B66" s="19" t="s">
        <v>218</v>
      </c>
      <c r="C66" s="131">
        <f>+C9+C16+C23+C30+C38+C50+C56+C61</f>
        <v>498467794</v>
      </c>
      <c r="D66" s="131">
        <f>+D9+D16+D23+D30+D38+D50+D56+D61</f>
        <v>515373657</v>
      </c>
      <c r="E66" s="131">
        <f>+E9+E16+E23+E30+E38+E50+E56+E61</f>
        <v>439924842</v>
      </c>
    </row>
    <row r="67" spans="1:5" s="61" customFormat="1" ht="12" customHeight="1" thickBot="1">
      <c r="A67" s="243" t="s">
        <v>306</v>
      </c>
      <c r="B67" s="120" t="s">
        <v>220</v>
      </c>
      <c r="C67" s="125">
        <f>SUM(C68:C70)</f>
        <v>0</v>
      </c>
      <c r="D67" s="125">
        <f>SUM(D68:D70)</f>
        <v>0</v>
      </c>
      <c r="E67" s="125">
        <f>SUM(E68:E70)</f>
        <v>0</v>
      </c>
    </row>
    <row r="68" spans="1:5" s="61" customFormat="1" ht="12" customHeight="1">
      <c r="A68" s="240" t="s">
        <v>248</v>
      </c>
      <c r="B68" s="222" t="s">
        <v>221</v>
      </c>
      <c r="C68" s="130"/>
      <c r="D68" s="130"/>
      <c r="E68" s="130"/>
    </row>
    <row r="69" spans="1:5" s="61" customFormat="1" ht="12" customHeight="1">
      <c r="A69" s="241" t="s">
        <v>257</v>
      </c>
      <c r="B69" s="223" t="s">
        <v>222</v>
      </c>
      <c r="C69" s="130"/>
      <c r="D69" s="130"/>
      <c r="E69" s="130"/>
    </row>
    <row r="70" spans="1:5" s="61" customFormat="1" ht="12" customHeight="1" thickBot="1">
      <c r="A70" s="242" t="s">
        <v>258</v>
      </c>
      <c r="B70" s="225" t="s">
        <v>369</v>
      </c>
      <c r="C70" s="130"/>
      <c r="D70" s="130"/>
      <c r="E70" s="130"/>
    </row>
    <row r="71" spans="1:5" s="61" customFormat="1" ht="12" customHeight="1" thickBot="1">
      <c r="A71" s="243" t="s">
        <v>224</v>
      </c>
      <c r="B71" s="120" t="s">
        <v>225</v>
      </c>
      <c r="C71" s="125">
        <f>SUM(C72:C75)</f>
        <v>0</v>
      </c>
      <c r="D71" s="125">
        <f>SUM(D72:D75)</f>
        <v>0</v>
      </c>
      <c r="E71" s="125">
        <f>SUM(E72:E75)</f>
        <v>0</v>
      </c>
    </row>
    <row r="72" spans="1:5" s="61" customFormat="1" ht="12" customHeight="1">
      <c r="A72" s="240" t="s">
        <v>103</v>
      </c>
      <c r="B72" s="222" t="s">
        <v>226</v>
      </c>
      <c r="C72" s="130"/>
      <c r="D72" s="130"/>
      <c r="E72" s="130"/>
    </row>
    <row r="73" spans="1:5" s="61" customFormat="1" ht="12" customHeight="1">
      <c r="A73" s="241" t="s">
        <v>104</v>
      </c>
      <c r="B73" s="223" t="s">
        <v>447</v>
      </c>
      <c r="C73" s="130"/>
      <c r="D73" s="130"/>
      <c r="E73" s="130"/>
    </row>
    <row r="74" spans="1:5" s="61" customFormat="1" ht="12" customHeight="1">
      <c r="A74" s="241" t="s">
        <v>249</v>
      </c>
      <c r="B74" s="223" t="s">
        <v>227</v>
      </c>
      <c r="C74" s="130"/>
      <c r="D74" s="130"/>
      <c r="E74" s="130"/>
    </row>
    <row r="75" spans="1:5" s="61" customFormat="1" ht="12" customHeight="1" thickBot="1">
      <c r="A75" s="242" t="s">
        <v>250</v>
      </c>
      <c r="B75" s="122" t="s">
        <v>448</v>
      </c>
      <c r="C75" s="130"/>
      <c r="D75" s="130"/>
      <c r="E75" s="130"/>
    </row>
    <row r="76" spans="1:5" s="61" customFormat="1" ht="12" customHeight="1" thickBot="1">
      <c r="A76" s="243" t="s">
        <v>228</v>
      </c>
      <c r="B76" s="120" t="s">
        <v>229</v>
      </c>
      <c r="C76" s="125">
        <f>SUM(C77:C78)</f>
        <v>171981058</v>
      </c>
      <c r="D76" s="125">
        <f>SUM(D77:D78)</f>
        <v>171981058</v>
      </c>
      <c r="E76" s="125">
        <f>SUM(E77:E78)</f>
        <v>171981058</v>
      </c>
    </row>
    <row r="77" spans="1:5" s="61" customFormat="1" ht="12" customHeight="1">
      <c r="A77" s="240" t="s">
        <v>251</v>
      </c>
      <c r="B77" s="222" t="s">
        <v>230</v>
      </c>
      <c r="C77" s="130">
        <v>171981058</v>
      </c>
      <c r="D77" s="130">
        <v>171981058</v>
      </c>
      <c r="E77" s="130">
        <v>171981058</v>
      </c>
    </row>
    <row r="78" spans="1:5" s="61" customFormat="1" ht="12" customHeight="1" thickBot="1">
      <c r="A78" s="242" t="s">
        <v>252</v>
      </c>
      <c r="B78" s="224" t="s">
        <v>231</v>
      </c>
      <c r="C78" s="130"/>
      <c r="D78" s="130"/>
      <c r="E78" s="130"/>
    </row>
    <row r="79" spans="1:5" s="60" customFormat="1" ht="12" customHeight="1" thickBot="1">
      <c r="A79" s="243" t="s">
        <v>232</v>
      </c>
      <c r="B79" s="120" t="s">
        <v>233</v>
      </c>
      <c r="C79" s="125">
        <f>SUM(C80:C82)</f>
        <v>0</v>
      </c>
      <c r="D79" s="125">
        <f>SUM(D80:D82)</f>
        <v>0</v>
      </c>
      <c r="E79" s="125">
        <f>SUM(E80:E82)</f>
        <v>0</v>
      </c>
    </row>
    <row r="80" spans="1:5" s="61" customFormat="1" ht="12" customHeight="1">
      <c r="A80" s="240" t="s">
        <v>253</v>
      </c>
      <c r="B80" s="222" t="s">
        <v>234</v>
      </c>
      <c r="C80" s="130"/>
      <c r="D80" s="130"/>
      <c r="E80" s="130"/>
    </row>
    <row r="81" spans="1:5" s="61" customFormat="1" ht="12" customHeight="1">
      <c r="A81" s="241" t="s">
        <v>254</v>
      </c>
      <c r="B81" s="223" t="s">
        <v>235</v>
      </c>
      <c r="C81" s="130"/>
      <c r="D81" s="130"/>
      <c r="E81" s="130"/>
    </row>
    <row r="82" spans="1:5" s="61" customFormat="1" ht="12" customHeight="1" thickBot="1">
      <c r="A82" s="242" t="s">
        <v>255</v>
      </c>
      <c r="B82" s="224" t="s">
        <v>449</v>
      </c>
      <c r="C82" s="130"/>
      <c r="D82" s="130"/>
      <c r="E82" s="130"/>
    </row>
    <row r="83" spans="1:5" s="61" customFormat="1" ht="12" customHeight="1" thickBot="1">
      <c r="A83" s="243" t="s">
        <v>236</v>
      </c>
      <c r="B83" s="120" t="s">
        <v>256</v>
      </c>
      <c r="C83" s="125">
        <f>SUM(C84:C87)</f>
        <v>0</v>
      </c>
      <c r="D83" s="125">
        <f>SUM(D84:D87)</f>
        <v>0</v>
      </c>
      <c r="E83" s="125">
        <f>SUM(E84:E87)</f>
        <v>0</v>
      </c>
    </row>
    <row r="84" spans="1:5" s="61" customFormat="1" ht="12" customHeight="1">
      <c r="A84" s="244" t="s">
        <v>237</v>
      </c>
      <c r="B84" s="222" t="s">
        <v>238</v>
      </c>
      <c r="C84" s="130"/>
      <c r="D84" s="130"/>
      <c r="E84" s="130"/>
    </row>
    <row r="85" spans="1:5" s="61" customFormat="1" ht="12" customHeight="1">
      <c r="A85" s="245" t="s">
        <v>239</v>
      </c>
      <c r="B85" s="223" t="s">
        <v>240</v>
      </c>
      <c r="C85" s="130"/>
      <c r="D85" s="130"/>
      <c r="E85" s="130"/>
    </row>
    <row r="86" spans="1:5" s="61" customFormat="1" ht="12" customHeight="1">
      <c r="A86" s="245" t="s">
        <v>241</v>
      </c>
      <c r="B86" s="223" t="s">
        <v>242</v>
      </c>
      <c r="C86" s="130"/>
      <c r="D86" s="130"/>
      <c r="E86" s="130"/>
    </row>
    <row r="87" spans="1:5" s="60" customFormat="1" ht="12" customHeight="1" thickBot="1">
      <c r="A87" s="246" t="s">
        <v>243</v>
      </c>
      <c r="B87" s="224" t="s">
        <v>244</v>
      </c>
      <c r="C87" s="130"/>
      <c r="D87" s="130"/>
      <c r="E87" s="130"/>
    </row>
    <row r="88" spans="1:5" s="60" customFormat="1" ht="12" customHeight="1" thickBot="1">
      <c r="A88" s="243" t="s">
        <v>245</v>
      </c>
      <c r="B88" s="120" t="s">
        <v>383</v>
      </c>
      <c r="C88" s="264"/>
      <c r="D88" s="264"/>
      <c r="E88" s="264"/>
    </row>
    <row r="89" spans="1:5" s="60" customFormat="1" ht="12" customHeight="1" thickBot="1">
      <c r="A89" s="243" t="s">
        <v>404</v>
      </c>
      <c r="B89" s="120" t="s">
        <v>246</v>
      </c>
      <c r="C89" s="264"/>
      <c r="D89" s="264"/>
      <c r="E89" s="264"/>
    </row>
    <row r="90" spans="1:5" s="60" customFormat="1" ht="12" customHeight="1" thickBot="1">
      <c r="A90" s="243" t="s">
        <v>405</v>
      </c>
      <c r="B90" s="229" t="s">
        <v>386</v>
      </c>
      <c r="C90" s="131">
        <f>+C67+C71+C76+C79+C83+C89+C88</f>
        <v>171981058</v>
      </c>
      <c r="D90" s="131">
        <f>+D67+D71+D76+D79+D83+D89+D88</f>
        <v>171981058</v>
      </c>
      <c r="E90" s="131">
        <f>+E67+E71+E76+E79+E83+E89+E88</f>
        <v>171981058</v>
      </c>
    </row>
    <row r="91" spans="1:5" s="60" customFormat="1" ht="12" customHeight="1" thickBot="1">
      <c r="A91" s="247" t="s">
        <v>406</v>
      </c>
      <c r="B91" s="230" t="s">
        <v>407</v>
      </c>
      <c r="C91" s="131">
        <f>+C66+C90</f>
        <v>670448852</v>
      </c>
      <c r="D91" s="131">
        <f>+D66+D90</f>
        <v>687354715</v>
      </c>
      <c r="E91" s="131">
        <f>+E66+E90</f>
        <v>611905900</v>
      </c>
    </row>
    <row r="92" spans="1:5" s="61" customFormat="1" ht="15" customHeight="1" thickBot="1">
      <c r="A92" s="106"/>
      <c r="B92" s="107"/>
      <c r="C92" s="191"/>
      <c r="D92" s="191"/>
      <c r="E92" s="191"/>
    </row>
    <row r="93" spans="1:5" s="49" customFormat="1" ht="16.5" customHeight="1" thickBot="1">
      <c r="A93" s="110"/>
      <c r="B93" s="111" t="s">
        <v>44</v>
      </c>
      <c r="C93" s="193"/>
      <c r="D93" s="193"/>
      <c r="E93" s="193"/>
    </row>
    <row r="94" spans="1:5" s="62" customFormat="1" ht="12" customHeight="1" thickBot="1">
      <c r="A94" s="214" t="s">
        <v>7</v>
      </c>
      <c r="B94" s="25" t="s">
        <v>411</v>
      </c>
      <c r="C94" s="124">
        <f>+C95+C96+C97+C98+C99+C112</f>
        <v>190914632</v>
      </c>
      <c r="D94" s="124">
        <f>+D95+D96+D97+D98+D99+D112</f>
        <v>206111655</v>
      </c>
      <c r="E94" s="124">
        <f>+E95+E96+E97+E98+E99+E112</f>
        <v>183444057</v>
      </c>
    </row>
    <row r="95" spans="1:5" ht="12" customHeight="1">
      <c r="A95" s="248" t="s">
        <v>67</v>
      </c>
      <c r="B95" s="8" t="s">
        <v>37</v>
      </c>
      <c r="C95" s="126">
        <v>9310380</v>
      </c>
      <c r="D95" s="126">
        <v>12514938</v>
      </c>
      <c r="E95" s="126">
        <v>11496211</v>
      </c>
    </row>
    <row r="96" spans="1:5" ht="12" customHeight="1">
      <c r="A96" s="241" t="s">
        <v>68</v>
      </c>
      <c r="B96" s="6" t="s">
        <v>126</v>
      </c>
      <c r="C96" s="127">
        <v>1723000</v>
      </c>
      <c r="D96" s="127">
        <v>2349130</v>
      </c>
      <c r="E96" s="127">
        <v>2150478</v>
      </c>
    </row>
    <row r="97" spans="1:5" ht="12" customHeight="1">
      <c r="A97" s="241" t="s">
        <v>69</v>
      </c>
      <c r="B97" s="6" t="s">
        <v>95</v>
      </c>
      <c r="C97" s="129">
        <v>21608892</v>
      </c>
      <c r="D97" s="129">
        <v>51231434</v>
      </c>
      <c r="E97" s="129">
        <v>34628542</v>
      </c>
    </row>
    <row r="98" spans="1:5" ht="12" customHeight="1">
      <c r="A98" s="241" t="s">
        <v>70</v>
      </c>
      <c r="B98" s="9" t="s">
        <v>127</v>
      </c>
      <c r="C98" s="129">
        <v>10646000</v>
      </c>
      <c r="D98" s="129">
        <v>10348240</v>
      </c>
      <c r="E98" s="129">
        <v>12204760</v>
      </c>
    </row>
    <row r="99" spans="1:5" ht="12" customHeight="1">
      <c r="A99" s="241" t="s">
        <v>78</v>
      </c>
      <c r="B99" s="17" t="s">
        <v>128</v>
      </c>
      <c r="C99" s="129">
        <v>48453208</v>
      </c>
      <c r="D99" s="129">
        <v>50033181</v>
      </c>
      <c r="E99" s="129">
        <v>64291310</v>
      </c>
    </row>
    <row r="100" spans="1:5" ht="12" customHeight="1">
      <c r="A100" s="241" t="s">
        <v>71</v>
      </c>
      <c r="B100" s="6" t="s">
        <v>408</v>
      </c>
      <c r="C100" s="129">
        <v>1702797</v>
      </c>
      <c r="D100" s="129">
        <v>2842770</v>
      </c>
      <c r="E100" s="129">
        <v>2842770</v>
      </c>
    </row>
    <row r="101" spans="1:5" ht="12" customHeight="1">
      <c r="A101" s="241" t="s">
        <v>72</v>
      </c>
      <c r="B101" s="72" t="s">
        <v>349</v>
      </c>
      <c r="C101" s="129"/>
      <c r="D101" s="129"/>
      <c r="E101" s="129"/>
    </row>
    <row r="102" spans="1:5" ht="12" customHeight="1">
      <c r="A102" s="241" t="s">
        <v>79</v>
      </c>
      <c r="B102" s="72" t="s">
        <v>348</v>
      </c>
      <c r="C102" s="129"/>
      <c r="D102" s="129"/>
      <c r="E102" s="129"/>
    </row>
    <row r="103" spans="1:5" ht="12" customHeight="1">
      <c r="A103" s="241" t="s">
        <v>80</v>
      </c>
      <c r="B103" s="72" t="s">
        <v>262</v>
      </c>
      <c r="C103" s="129"/>
      <c r="D103" s="129"/>
      <c r="E103" s="129"/>
    </row>
    <row r="104" spans="1:5" ht="12" customHeight="1">
      <c r="A104" s="241" t="s">
        <v>81</v>
      </c>
      <c r="B104" s="73" t="s">
        <v>263</v>
      </c>
      <c r="C104" s="129"/>
      <c r="D104" s="129"/>
      <c r="E104" s="129"/>
    </row>
    <row r="105" spans="1:5" ht="12" customHeight="1">
      <c r="A105" s="241" t="s">
        <v>82</v>
      </c>
      <c r="B105" s="73" t="s">
        <v>264</v>
      </c>
      <c r="C105" s="129"/>
      <c r="D105" s="129"/>
      <c r="E105" s="129"/>
    </row>
    <row r="106" spans="1:5" ht="12" customHeight="1">
      <c r="A106" s="241" t="s">
        <v>84</v>
      </c>
      <c r="B106" s="72" t="s">
        <v>265</v>
      </c>
      <c r="C106" s="129">
        <v>34165411</v>
      </c>
      <c r="D106" s="129">
        <v>34605411</v>
      </c>
      <c r="E106" s="129">
        <v>34605411</v>
      </c>
    </row>
    <row r="107" spans="1:5" ht="12" customHeight="1">
      <c r="A107" s="241" t="s">
        <v>129</v>
      </c>
      <c r="B107" s="72" t="s">
        <v>266</v>
      </c>
      <c r="C107" s="129"/>
      <c r="D107" s="129"/>
      <c r="E107" s="129"/>
    </row>
    <row r="108" spans="1:5" ht="12" customHeight="1">
      <c r="A108" s="241" t="s">
        <v>260</v>
      </c>
      <c r="B108" s="73" t="s">
        <v>267</v>
      </c>
      <c r="C108" s="129"/>
      <c r="D108" s="129"/>
      <c r="E108" s="129"/>
    </row>
    <row r="109" spans="1:5" ht="12" customHeight="1">
      <c r="A109" s="249" t="s">
        <v>261</v>
      </c>
      <c r="B109" s="74" t="s">
        <v>268</v>
      </c>
      <c r="C109" s="129"/>
      <c r="D109" s="129"/>
      <c r="E109" s="129"/>
    </row>
    <row r="110" spans="1:5" ht="12" customHeight="1">
      <c r="A110" s="241" t="s">
        <v>346</v>
      </c>
      <c r="B110" s="74" t="s">
        <v>269</v>
      </c>
      <c r="C110" s="129"/>
      <c r="D110" s="129"/>
      <c r="E110" s="129"/>
    </row>
    <row r="111" spans="1:5" ht="12" customHeight="1">
      <c r="A111" s="241" t="s">
        <v>347</v>
      </c>
      <c r="B111" s="73" t="s">
        <v>270</v>
      </c>
      <c r="C111" s="127">
        <v>12585000</v>
      </c>
      <c r="D111" s="127">
        <v>12585000</v>
      </c>
      <c r="E111" s="127">
        <v>26437000</v>
      </c>
    </row>
    <row r="112" spans="1:5" ht="12" customHeight="1">
      <c r="A112" s="241" t="s">
        <v>351</v>
      </c>
      <c r="B112" s="9" t="s">
        <v>38</v>
      </c>
      <c r="C112" s="127">
        <v>99173152</v>
      </c>
      <c r="D112" s="127">
        <v>79634732</v>
      </c>
      <c r="E112" s="127">
        <v>58672756</v>
      </c>
    </row>
    <row r="113" spans="1:5" ht="12" customHeight="1">
      <c r="A113" s="242" t="s">
        <v>352</v>
      </c>
      <c r="B113" s="6" t="s">
        <v>409</v>
      </c>
      <c r="C113" s="129">
        <v>92872967</v>
      </c>
      <c r="D113" s="129">
        <v>73334547</v>
      </c>
      <c r="E113" s="129">
        <v>52372571</v>
      </c>
    </row>
    <row r="114" spans="1:5" ht="12" customHeight="1" thickBot="1">
      <c r="A114" s="250" t="s">
        <v>353</v>
      </c>
      <c r="B114" s="75" t="s">
        <v>410</v>
      </c>
      <c r="C114" s="133">
        <v>6300185</v>
      </c>
      <c r="D114" s="133">
        <v>6300185</v>
      </c>
      <c r="E114" s="133">
        <v>6300185</v>
      </c>
    </row>
    <row r="115" spans="1:5" ht="12" customHeight="1" thickBot="1">
      <c r="A115" s="26" t="s">
        <v>8</v>
      </c>
      <c r="B115" s="24" t="s">
        <v>271</v>
      </c>
      <c r="C115" s="125">
        <f>+C116+C118+C120</f>
        <v>176418488</v>
      </c>
      <c r="D115" s="125">
        <f>+D116+D118+D120</f>
        <v>173761558</v>
      </c>
      <c r="E115" s="125">
        <f>+E116+E118+E120</f>
        <v>104946874</v>
      </c>
    </row>
    <row r="116" spans="1:5" ht="12" customHeight="1">
      <c r="A116" s="240" t="s">
        <v>73</v>
      </c>
      <c r="B116" s="6" t="s">
        <v>146</v>
      </c>
      <c r="C116" s="128">
        <v>149523402</v>
      </c>
      <c r="D116" s="128">
        <v>126383231</v>
      </c>
      <c r="E116" s="128">
        <v>57568547</v>
      </c>
    </row>
    <row r="117" spans="1:5" ht="12" customHeight="1">
      <c r="A117" s="240" t="s">
        <v>74</v>
      </c>
      <c r="B117" s="10" t="s">
        <v>275</v>
      </c>
      <c r="C117" s="128">
        <v>143309282</v>
      </c>
      <c r="D117" s="128">
        <v>114856049</v>
      </c>
      <c r="E117" s="128">
        <v>56669456</v>
      </c>
    </row>
    <row r="118" spans="1:5" ht="12" customHeight="1">
      <c r="A118" s="240" t="s">
        <v>75</v>
      </c>
      <c r="B118" s="10" t="s">
        <v>130</v>
      </c>
      <c r="C118" s="127">
        <v>24895086</v>
      </c>
      <c r="D118" s="127">
        <v>45378327</v>
      </c>
      <c r="E118" s="127">
        <v>45378327</v>
      </c>
    </row>
    <row r="119" spans="1:5" ht="12" customHeight="1">
      <c r="A119" s="240" t="s">
        <v>76</v>
      </c>
      <c r="B119" s="10" t="s">
        <v>276</v>
      </c>
      <c r="C119" s="118"/>
      <c r="D119" s="118"/>
      <c r="E119" s="118"/>
    </row>
    <row r="120" spans="1:5" ht="12" customHeight="1">
      <c r="A120" s="240" t="s">
        <v>77</v>
      </c>
      <c r="B120" s="122" t="s">
        <v>148</v>
      </c>
      <c r="C120" s="118">
        <v>2000000</v>
      </c>
      <c r="D120" s="118">
        <v>2000000</v>
      </c>
      <c r="E120" s="118">
        <v>2000000</v>
      </c>
    </row>
    <row r="121" spans="1:5" ht="12" customHeight="1">
      <c r="A121" s="240" t="s">
        <v>83</v>
      </c>
      <c r="B121" s="121" t="s">
        <v>338</v>
      </c>
      <c r="C121" s="118"/>
      <c r="D121" s="118"/>
      <c r="E121" s="118"/>
    </row>
    <row r="122" spans="1:5" ht="12" customHeight="1">
      <c r="A122" s="240" t="s">
        <v>85</v>
      </c>
      <c r="B122" s="218" t="s">
        <v>281</v>
      </c>
      <c r="C122" s="118"/>
      <c r="D122" s="118"/>
      <c r="E122" s="118"/>
    </row>
    <row r="123" spans="1:5" ht="12" customHeight="1">
      <c r="A123" s="240" t="s">
        <v>131</v>
      </c>
      <c r="B123" s="73" t="s">
        <v>264</v>
      </c>
      <c r="C123" s="118"/>
      <c r="D123" s="118"/>
      <c r="E123" s="118"/>
    </row>
    <row r="124" spans="1:5" ht="12" customHeight="1">
      <c r="A124" s="240" t="s">
        <v>132</v>
      </c>
      <c r="B124" s="73" t="s">
        <v>280</v>
      </c>
      <c r="C124" s="118"/>
      <c r="D124" s="118"/>
      <c r="E124" s="118"/>
    </row>
    <row r="125" spans="1:5" ht="12" customHeight="1">
      <c r="A125" s="240" t="s">
        <v>133</v>
      </c>
      <c r="B125" s="73" t="s">
        <v>279</v>
      </c>
      <c r="C125" s="118"/>
      <c r="D125" s="118"/>
      <c r="E125" s="118"/>
    </row>
    <row r="126" spans="1:5" ht="12" customHeight="1">
      <c r="A126" s="240" t="s">
        <v>272</v>
      </c>
      <c r="B126" s="73" t="s">
        <v>267</v>
      </c>
      <c r="C126" s="118">
        <v>2000000</v>
      </c>
      <c r="D126" s="118">
        <v>2000000</v>
      </c>
      <c r="E126" s="118">
        <v>2000000</v>
      </c>
    </row>
    <row r="127" spans="1:5" ht="12" customHeight="1">
      <c r="A127" s="240" t="s">
        <v>273</v>
      </c>
      <c r="B127" s="73" t="s">
        <v>278</v>
      </c>
      <c r="C127" s="118"/>
      <c r="D127" s="118"/>
      <c r="E127" s="118"/>
    </row>
    <row r="128" spans="1:5" ht="12" customHeight="1" thickBot="1">
      <c r="A128" s="249" t="s">
        <v>274</v>
      </c>
      <c r="B128" s="73" t="s">
        <v>277</v>
      </c>
      <c r="C128" s="119"/>
      <c r="D128" s="119"/>
      <c r="E128" s="119"/>
    </row>
    <row r="129" spans="1:5" ht="12" customHeight="1" thickBot="1">
      <c r="A129" s="26" t="s">
        <v>9</v>
      </c>
      <c r="B129" s="66" t="s">
        <v>356</v>
      </c>
      <c r="C129" s="125">
        <f>+C94+C115</f>
        <v>367333120</v>
      </c>
      <c r="D129" s="125">
        <f>+D94+D115</f>
        <v>379873213</v>
      </c>
      <c r="E129" s="125">
        <f>+E94+E115</f>
        <v>288390931</v>
      </c>
    </row>
    <row r="130" spans="1:5" ht="12" customHeight="1" thickBot="1">
      <c r="A130" s="26" t="s">
        <v>10</v>
      </c>
      <c r="B130" s="66" t="s">
        <v>357</v>
      </c>
      <c r="C130" s="125">
        <f>+C131+C132+C133</f>
        <v>0</v>
      </c>
      <c r="D130" s="125">
        <f>+D131+D132+D133</f>
        <v>0</v>
      </c>
      <c r="E130" s="125">
        <f>+E131+E132+E133</f>
        <v>0</v>
      </c>
    </row>
    <row r="131" spans="1:5" s="62" customFormat="1" ht="12" customHeight="1">
      <c r="A131" s="240" t="s">
        <v>179</v>
      </c>
      <c r="B131" s="7" t="s">
        <v>414</v>
      </c>
      <c r="C131" s="118"/>
      <c r="D131" s="118"/>
      <c r="E131" s="118"/>
    </row>
    <row r="132" spans="1:5" ht="12" customHeight="1">
      <c r="A132" s="240" t="s">
        <v>180</v>
      </c>
      <c r="B132" s="7" t="s">
        <v>365</v>
      </c>
      <c r="C132" s="118"/>
      <c r="D132" s="118"/>
      <c r="E132" s="118"/>
    </row>
    <row r="133" spans="1:5" ht="12" customHeight="1" thickBot="1">
      <c r="A133" s="249" t="s">
        <v>181</v>
      </c>
      <c r="B133" s="5" t="s">
        <v>413</v>
      </c>
      <c r="C133" s="118"/>
      <c r="D133" s="118"/>
      <c r="E133" s="118"/>
    </row>
    <row r="134" spans="1:5" ht="12" customHeight="1" thickBot="1">
      <c r="A134" s="26" t="s">
        <v>11</v>
      </c>
      <c r="B134" s="66" t="s">
        <v>358</v>
      </c>
      <c r="C134" s="125">
        <f>+C135+C136+C137+C138+C139+C140</f>
        <v>0</v>
      </c>
      <c r="D134" s="125">
        <f>+D135+D136+D137+D138+D139+D140</f>
        <v>0</v>
      </c>
      <c r="E134" s="125">
        <f>+E135+E136+E137+E138+E139+E140</f>
        <v>0</v>
      </c>
    </row>
    <row r="135" spans="1:5" ht="12" customHeight="1">
      <c r="A135" s="240" t="s">
        <v>60</v>
      </c>
      <c r="B135" s="7" t="s">
        <v>367</v>
      </c>
      <c r="C135" s="118"/>
      <c r="D135" s="118"/>
      <c r="E135" s="118"/>
    </row>
    <row r="136" spans="1:5" ht="12" customHeight="1">
      <c r="A136" s="240" t="s">
        <v>61</v>
      </c>
      <c r="B136" s="7" t="s">
        <v>359</v>
      </c>
      <c r="C136" s="118"/>
      <c r="D136" s="118"/>
      <c r="E136" s="118"/>
    </row>
    <row r="137" spans="1:5" ht="12" customHeight="1">
      <c r="A137" s="240" t="s">
        <v>62</v>
      </c>
      <c r="B137" s="7" t="s">
        <v>360</v>
      </c>
      <c r="C137" s="118"/>
      <c r="D137" s="118"/>
      <c r="E137" s="118"/>
    </row>
    <row r="138" spans="1:5" ht="12" customHeight="1">
      <c r="A138" s="240" t="s">
        <v>118</v>
      </c>
      <c r="B138" s="7" t="s">
        <v>412</v>
      </c>
      <c r="C138" s="118"/>
      <c r="D138" s="118"/>
      <c r="E138" s="118"/>
    </row>
    <row r="139" spans="1:5" ht="12" customHeight="1">
      <c r="A139" s="240" t="s">
        <v>119</v>
      </c>
      <c r="B139" s="7" t="s">
        <v>362</v>
      </c>
      <c r="C139" s="118"/>
      <c r="D139" s="118"/>
      <c r="E139" s="118"/>
    </row>
    <row r="140" spans="1:5" s="62" customFormat="1" ht="12" customHeight="1" thickBot="1">
      <c r="A140" s="249" t="s">
        <v>120</v>
      </c>
      <c r="B140" s="5" t="s">
        <v>363</v>
      </c>
      <c r="C140" s="118"/>
      <c r="D140" s="118"/>
      <c r="E140" s="118"/>
    </row>
    <row r="141" spans="1:11" ht="12" customHeight="1" thickBot="1">
      <c r="A141" s="26" t="s">
        <v>12</v>
      </c>
      <c r="B141" s="66" t="s">
        <v>427</v>
      </c>
      <c r="C141" s="131">
        <f>+C142+C143+C145+C146+C144</f>
        <v>4052052</v>
      </c>
      <c r="D141" s="131">
        <f>+D142+D143+D145+D146+D144</f>
        <v>4052052</v>
      </c>
      <c r="E141" s="131">
        <f>+E142+E143+E145+E146+E144</f>
        <v>4052052</v>
      </c>
      <c r="K141" s="117"/>
    </row>
    <row r="142" spans="1:5" ht="12.75">
      <c r="A142" s="240" t="s">
        <v>63</v>
      </c>
      <c r="B142" s="7" t="s">
        <v>282</v>
      </c>
      <c r="C142" s="118"/>
      <c r="D142" s="118"/>
      <c r="E142" s="118"/>
    </row>
    <row r="143" spans="1:5" ht="12" customHeight="1">
      <c r="A143" s="240" t="s">
        <v>64</v>
      </c>
      <c r="B143" s="7" t="s">
        <v>283</v>
      </c>
      <c r="C143" s="118">
        <v>4052052</v>
      </c>
      <c r="D143" s="118">
        <v>4052052</v>
      </c>
      <c r="E143" s="118">
        <v>4052052</v>
      </c>
    </row>
    <row r="144" spans="1:5" ht="12" customHeight="1">
      <c r="A144" s="240" t="s">
        <v>199</v>
      </c>
      <c r="B144" s="7" t="s">
        <v>426</v>
      </c>
      <c r="C144" s="118"/>
      <c r="D144" s="118"/>
      <c r="E144" s="118"/>
    </row>
    <row r="145" spans="1:5" s="62" customFormat="1" ht="12" customHeight="1">
      <c r="A145" s="240" t="s">
        <v>200</v>
      </c>
      <c r="B145" s="7" t="s">
        <v>372</v>
      </c>
      <c r="C145" s="118"/>
      <c r="D145" s="118"/>
      <c r="E145" s="118"/>
    </row>
    <row r="146" spans="1:5" s="62" customFormat="1" ht="12" customHeight="1" thickBot="1">
      <c r="A146" s="249" t="s">
        <v>201</v>
      </c>
      <c r="B146" s="5" t="s">
        <v>302</v>
      </c>
      <c r="C146" s="118"/>
      <c r="D146" s="118"/>
      <c r="E146" s="118"/>
    </row>
    <row r="147" spans="1:5" s="62" customFormat="1" ht="12" customHeight="1" thickBot="1">
      <c r="A147" s="26" t="s">
        <v>13</v>
      </c>
      <c r="B147" s="66" t="s">
        <v>373</v>
      </c>
      <c r="C147" s="134">
        <f>+C148+C149+C150+C151+C152</f>
        <v>0</v>
      </c>
      <c r="D147" s="134">
        <f>+D148+D149+D150+D151+D152</f>
        <v>0</v>
      </c>
      <c r="E147" s="134">
        <f>+E148+E149+E150+E151+E152</f>
        <v>0</v>
      </c>
    </row>
    <row r="148" spans="1:5" s="62" customFormat="1" ht="12" customHeight="1">
      <c r="A148" s="240" t="s">
        <v>65</v>
      </c>
      <c r="B148" s="7" t="s">
        <v>368</v>
      </c>
      <c r="C148" s="118"/>
      <c r="D148" s="118"/>
      <c r="E148" s="118"/>
    </row>
    <row r="149" spans="1:5" s="62" customFormat="1" ht="12" customHeight="1">
      <c r="A149" s="240" t="s">
        <v>66</v>
      </c>
      <c r="B149" s="7" t="s">
        <v>375</v>
      </c>
      <c r="C149" s="118"/>
      <c r="D149" s="118"/>
      <c r="E149" s="118"/>
    </row>
    <row r="150" spans="1:5" s="62" customFormat="1" ht="12" customHeight="1">
      <c r="A150" s="240" t="s">
        <v>211</v>
      </c>
      <c r="B150" s="7" t="s">
        <v>370</v>
      </c>
      <c r="C150" s="118"/>
      <c r="D150" s="118"/>
      <c r="E150" s="118"/>
    </row>
    <row r="151" spans="1:5" s="62" customFormat="1" ht="12" customHeight="1">
      <c r="A151" s="240" t="s">
        <v>212</v>
      </c>
      <c r="B151" s="7" t="s">
        <v>415</v>
      </c>
      <c r="C151" s="118"/>
      <c r="D151" s="118"/>
      <c r="E151" s="118"/>
    </row>
    <row r="152" spans="1:5" ht="12.75" customHeight="1" thickBot="1">
      <c r="A152" s="249" t="s">
        <v>374</v>
      </c>
      <c r="B152" s="5" t="s">
        <v>377</v>
      </c>
      <c r="C152" s="119"/>
      <c r="D152" s="119"/>
      <c r="E152" s="119"/>
    </row>
    <row r="153" spans="1:5" ht="12.75" customHeight="1" thickBot="1">
      <c r="A153" s="279" t="s">
        <v>14</v>
      </c>
      <c r="B153" s="66" t="s">
        <v>378</v>
      </c>
      <c r="C153" s="134"/>
      <c r="D153" s="134"/>
      <c r="E153" s="134"/>
    </row>
    <row r="154" spans="1:5" ht="12.75" customHeight="1" thickBot="1">
      <c r="A154" s="279" t="s">
        <v>15</v>
      </c>
      <c r="B154" s="66" t="s">
        <v>379</v>
      </c>
      <c r="C154" s="134"/>
      <c r="D154" s="134"/>
      <c r="E154" s="134"/>
    </row>
    <row r="155" spans="1:5" ht="12" customHeight="1" thickBot="1">
      <c r="A155" s="26" t="s">
        <v>16</v>
      </c>
      <c r="B155" s="66" t="s">
        <v>381</v>
      </c>
      <c r="C155" s="232">
        <f>+C130+C134+C141+C147+C153+C154</f>
        <v>4052052</v>
      </c>
      <c r="D155" s="232">
        <f>+D130+D134+D141+D147+D153+D154</f>
        <v>4052052</v>
      </c>
      <c r="E155" s="232">
        <f>+E130+E134+E141+E147+E153+E154</f>
        <v>4052052</v>
      </c>
    </row>
    <row r="156" spans="1:5" ht="15" customHeight="1" thickBot="1">
      <c r="A156" s="251" t="s">
        <v>17</v>
      </c>
      <c r="B156" s="199" t="s">
        <v>380</v>
      </c>
      <c r="C156" s="232">
        <f>+C129+C155</f>
        <v>371385172</v>
      </c>
      <c r="D156" s="232">
        <f>+D129+D155</f>
        <v>383925265</v>
      </c>
      <c r="E156" s="232">
        <f>+E129+E155</f>
        <v>292442983</v>
      </c>
    </row>
    <row r="157" spans="1:5" ht="13.5" thickBot="1">
      <c r="A157" s="202"/>
      <c r="B157" s="203"/>
      <c r="C157" s="204"/>
      <c r="D157" s="204"/>
      <c r="E157" s="204"/>
    </row>
    <row r="158" spans="1:5" ht="15" customHeight="1" thickBot="1">
      <c r="A158" s="115" t="s">
        <v>416</v>
      </c>
      <c r="B158" s="116"/>
      <c r="C158" s="64">
        <v>7</v>
      </c>
      <c r="D158" s="64">
        <v>7</v>
      </c>
      <c r="E158" s="64">
        <v>7</v>
      </c>
    </row>
    <row r="159" spans="1:5" ht="14.25" customHeight="1" thickBot="1">
      <c r="A159" s="115" t="s">
        <v>142</v>
      </c>
      <c r="B159" s="116"/>
      <c r="C159" s="64"/>
      <c r="D159" s="64"/>
      <c r="E159" s="64"/>
    </row>
  </sheetData>
  <sheetProtection formatCells="0"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Sárvári Nikolett</cp:lastModifiedBy>
  <cp:lastPrinted>2018-11-15T13:45:42Z</cp:lastPrinted>
  <dcterms:created xsi:type="dcterms:W3CDTF">1999-10-30T10:30:45Z</dcterms:created>
  <dcterms:modified xsi:type="dcterms:W3CDTF">2018-11-15T13:49:20Z</dcterms:modified>
  <cp:category/>
  <cp:version/>
  <cp:contentType/>
  <cp:contentStatus/>
</cp:coreProperties>
</file>