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40" tabRatio="874" activeTab="3"/>
  </bookViews>
  <sheets>
    <sheet name="Mérelg 12 A" sheetId="1" r:id="rId1"/>
    <sheet name="Eredménykimutatás_13 A" sheetId="2" r:id="rId2"/>
    <sheet name="PÜ-i mérleg" sheetId="3" r:id="rId3"/>
    <sheet name="PM" sheetId="4" r:id="rId4"/>
  </sheets>
  <definedNames>
    <definedName name="_xlnm.Print_Area" localSheetId="1">'Eredménykimutatás_13 A'!$A$1:$D$42</definedName>
    <definedName name="_xlnm.Print_Area" localSheetId="0">'Mérelg 12 A'!$B$1:$E$82</definedName>
    <definedName name="_xlnm.Print_Area" localSheetId="3">'PM'!$A$1:$B$22</definedName>
    <definedName name="_xlnm.Print_Area" localSheetId="2">'PÜ-i mérleg'!$A$1:$E$138</definedName>
  </definedNames>
  <calcPr fullCalcOnLoad="1"/>
</workbook>
</file>

<file path=xl/sharedStrings.xml><?xml version="1.0" encoding="utf-8"?>
<sst xmlns="http://schemas.openxmlformats.org/spreadsheetml/2006/main" count="469" uniqueCount="418">
  <si>
    <t>04</t>
  </si>
  <si>
    <t>08</t>
  </si>
  <si>
    <t>Megnevezés</t>
  </si>
  <si>
    <t>Eredeti előirányzat</t>
  </si>
  <si>
    <t>Módosított előirányzat</t>
  </si>
  <si>
    <t>Teljesítés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</si>
  <si>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</si>
  <si>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</si>
  <si>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</si>
  <si>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</si>
  <si>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06</t>
  </si>
  <si>
    <t>Jubileumi jutalom        (K1106)</t>
  </si>
  <si>
    <t>Béren kívüli juttatások        (K1107)</t>
  </si>
  <si>
    <t>Közlekedési költségtérítés        (K1109)</t>
  </si>
  <si>
    <t>10</t>
  </si>
  <si>
    <t>Egyéb költségtérítések        (K1110)</t>
  </si>
  <si>
    <t>13</t>
  </si>
  <si>
    <t>Foglalkoztatottak egyéb személyi juttatásai(&gt;=14) (K1113)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</si>
  <si>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</si>
  <si>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</si>
  <si>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</si>
  <si>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</si>
  <si>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</si>
  <si>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</si>
  <si>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</si>
  <si>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Személyi juttatások (=15+19)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</si>
  <si>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</si>
  <si>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</si>
  <si>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</si>
  <si>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23</t>
  </si>
  <si>
    <t>28</t>
  </si>
  <si>
    <t>29</t>
  </si>
  <si>
    <t>Szakmai anyagok beszerzése        (K311)</t>
  </si>
  <si>
    <t>Üzemeltetési anyagok beszerzése        (K312)</t>
  </si>
  <si>
    <t>Készletbeszerzés (=29+30+31)        (K31)</t>
  </si>
  <si>
    <t>Informatikai szolgáltatások igénybevétele        (K321)</t>
  </si>
  <si>
    <t>34</t>
  </si>
  <si>
    <t>Egyéb kommunikációs szolgáltatások        (K322)</t>
  </si>
  <si>
    <t>Kommunikációs szolgáltatások (=33+34)        (K32)</t>
  </si>
  <si>
    <t>36</t>
  </si>
  <si>
    <t>Közüzemi díjak        (K331)</t>
  </si>
  <si>
    <t>Bérleti és lízing díjak (&gt;=39)        (K333)</t>
  </si>
  <si>
    <t>Karbantartási, kisjavítási szolgáltatások        (K334)</t>
  </si>
  <si>
    <t>41</t>
  </si>
  <si>
    <t>Közvetített szolgáltatások  (&gt;=42)        (K335)</t>
  </si>
  <si>
    <t>43</t>
  </si>
  <si>
    <t>Szakmai tevékenységet segítő szolgáltatások         (K336)</t>
  </si>
  <si>
    <t>Egyéb szolgáltatások         (K337)</t>
  </si>
  <si>
    <t>Szolgáltatási kiadások (=36+37+38+40+41+43+44)        (K33)</t>
  </si>
  <si>
    <t>47</t>
  </si>
  <si>
    <t>Kiküldetések, reklám- és propagandakiadások (=46+47)        (K34)</t>
  </si>
  <si>
    <t>Működési célú előzetesen felszámított általános forgalmi adó        (K351)</t>
  </si>
  <si>
    <t>50</t>
  </si>
  <si>
    <t>Fizetendő általános forgalmi adó         (K352)</t>
  </si>
  <si>
    <t>Egyéb dologi kiadások        (K355)</t>
  </si>
  <si>
    <t>Különféle befizetések és egyéb dologi kiadások (=49+50+51+54+58)        (K35)</t>
  </si>
  <si>
    <t>Dologi kiadások (=32+35+45+48+59)        (K3)</t>
  </si>
  <si>
    <t>62</t>
  </si>
  <si>
    <t>Családi támogatások (=63+…+73)        (K42)</t>
  </si>
  <si>
    <t>73</t>
  </si>
  <si>
    <t>Betegséggel kapcsolatos (nem társadalombiztosítási) ellátások (=76+…+84) (K44)</t>
  </si>
  <si>
    <t>78</t>
  </si>
  <si>
    <t>Foglalkoztatással, munkanélküliséggel kapcsolatos ellátások (=86+…+94) (K45)</t>
  </si>
  <si>
    <t>Lakhatással kapcsolatos ellátások (=96+…+101) (K46)</t>
  </si>
  <si>
    <t>Intézményi ellátottak pénzbeli juttatásai (&gt;=103+104) (K47)</t>
  </si>
  <si>
    <t>Egyéb nem intézményi ellátások (&gt;=106+…+130) (K48)</t>
  </si>
  <si>
    <t>Ellátottak pénzbeli juttatásai (=61+62+74+75+85+95+102+105) (K4)</t>
  </si>
  <si>
    <t>136</t>
  </si>
  <si>
    <t>Elvonások és befizetések (=134+135+136) (K502)</t>
  </si>
  <si>
    <t>161</t>
  </si>
  <si>
    <t>Egyéb működési célú támogatások államháztartáson belülre (=162+…+171) (K506)</t>
  </si>
  <si>
    <t>170</t>
  </si>
  <si>
    <t>Egyéb működési célú támogatások államháztartáson kívülre (=190+…+199) (K512)</t>
  </si>
  <si>
    <t>ebből: nonprofit gazdasági társaságok        (K512)</t>
  </si>
  <si>
    <t>Tartalékok        (K513)</t>
  </si>
  <si>
    <t>Egyéb működési célú kiadások (=132+137+138+139+150+161+172+174+186+187+188+189+200)(K5)</t>
  </si>
  <si>
    <t>202</t>
  </si>
  <si>
    <t>Immateriális javak beszerzése, létesítése        (K61)</t>
  </si>
  <si>
    <t>Ingatlanok beszerzése, létesítése (&gt;=204) (K62)</t>
  </si>
  <si>
    <t>Informatikai eszközök beszerzése, létesítése        (K63)</t>
  </si>
  <si>
    <t>Egyéb tárgyi eszközök beszerzése, létesítése        (K64)</t>
  </si>
  <si>
    <t>Beruházási célú előzetesen felszámított általános forgalmi adó        (K67)</t>
  </si>
  <si>
    <t>Beruházások (=202+203+205+…+209) (K6)</t>
  </si>
  <si>
    <t>Ingatlanok felújítása        (K71)</t>
  </si>
  <si>
    <t>212</t>
  </si>
  <si>
    <t>Informatikai eszközök felújítása        (K72)</t>
  </si>
  <si>
    <t>Felújítási célú előzetesen felszámított általános forgalmi adó        (K74)</t>
  </si>
  <si>
    <t>Felújítások (=211+...+214)  (K7)</t>
  </si>
  <si>
    <t>Egyéb felhalmozási célú támogatások államháztartáson belülre (=240+…+249) (K84)</t>
  </si>
  <si>
    <t>Felhalmozási célú visszatérítendő támogatások, kölcsönök nyújtása államháztartáson kívülre (=253+…+263) (K86)</t>
  </si>
  <si>
    <t>Egyéb felhalmozási célú támogatások államháztartáson kívülre (=267+…+276) (K89)</t>
  </si>
  <si>
    <t>Egyéb felhalmozási célú kiadások (=216+217+228+239+250+252+264+265+266) (K8)</t>
  </si>
  <si>
    <t>Költségvetési kiadások (=20+21+60+131+201+210+215+277) (K1-K8)</t>
  </si>
  <si>
    <t>02 - Beszámoló a B1. - B7.  költségvetési bevételek előirányzatának teljesítéséről</t>
  </si>
  <si>
    <t>Követelés - Költségvetési évben esedékes</t>
  </si>
  <si>
    <t>Követelés - Költségvetési évet követően esedékes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</si>
  <si>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</si>
  <si>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</si>
  <si>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</si>
  <si>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</si>
  <si>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05</t>
  </si>
  <si>
    <t>Működési célú költségvetési támogatások és kiegészítő támogatások (B115)</t>
  </si>
  <si>
    <t>Önkormányzatok működési támogatásai (=01+…+06)        (B11)</t>
  </si>
  <si>
    <t>Egyéb működési célú támogatások bevételei államháztartáson belülről (=33+…+42)        (B16)</t>
  </si>
  <si>
    <t>ebből: központi kezelésű előirányzatok        (B16)</t>
  </si>
  <si>
    <t>37</t>
  </si>
  <si>
    <t>ebből: társadalombiztosítás pénzügyi alapjai        (B16)</t>
  </si>
  <si>
    <t>39</t>
  </si>
  <si>
    <t>ebből: helyi önkormányzatok és költségvetési szerveik        (B16)</t>
  </si>
  <si>
    <t>68</t>
  </si>
  <si>
    <t>Egyéb felhalmozási célú támogatások bevételei államháztartáson belülről (=69+…+78)        (B25)</t>
  </si>
  <si>
    <t>72</t>
  </si>
  <si>
    <t>ebből: egyéb fejezeti kezelésű előirányzatok        (B25)</t>
  </si>
  <si>
    <t>Felhalmozási célú támogatások államháztartáson belülről (=44+45+46+57+68)        (B2)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</si>
  <si>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</si>
  <si>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</si>
  <si>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</si>
  <si>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</si>
  <si>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</si>
  <si>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</si>
  <si>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</si>
  <si>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</si>
  <si>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</si>
  <si>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Értékesítési és forgalmi adók (=118+…+139) (B351)</t>
  </si>
  <si>
    <t>124</t>
  </si>
  <si>
    <t>ebből: állandó jeleggel végzett iparűzési tevékenység után fizetett helyi iparűzési adó        (B351)</t>
  </si>
  <si>
    <t>Gépjárműadók (=146+…+149) (B354)</t>
  </si>
  <si>
    <t>147</t>
  </si>
  <si>
    <t>ebből: belföldi gépjárművek adójának a helyi önkormányzatot megillető része        (B354)</t>
  </si>
  <si>
    <t>Egyéb áruhasználati és szolgáltatási adók  (=151+…+167) (B355)</t>
  </si>
  <si>
    <t>158</t>
  </si>
  <si>
    <t>ebből: tartózkodás után fizetett idegenforgalmi adó        (B355)</t>
  </si>
  <si>
    <t>159</t>
  </si>
  <si>
    <t>ebből: talajterhelési díj        (B355)</t>
  </si>
  <si>
    <t>Termékek és szolgáltatások adói (=117+140+144+145+150) (B35)</t>
  </si>
  <si>
    <t>169</t>
  </si>
  <si>
    <t>Egyéb közhatalmi bevételek (&gt;=170+…+184) (B36)</t>
  </si>
  <si>
    <t>Közhatalmi bevételek (=93+94+104+109+168+169) (B3)</t>
  </si>
  <si>
    <t>Szolgáltatások ellenértéke (&gt;=188+189) (B402)</t>
  </si>
  <si>
    <t>Közvetített szolgáltatások ellenértéke  (&gt;=191) (B403)</t>
  </si>
  <si>
    <t>Tulajdonosi bevételek (&gt;=193+…+198)  (B404)</t>
  </si>
  <si>
    <t>199</t>
  </si>
  <si>
    <t>Ellátási díjak        (B405)</t>
  </si>
  <si>
    <t>Kiszámlázott általános forgalmi adó        (B406)</t>
  </si>
  <si>
    <t>Kamatbevételek (&gt;=203+204+205) (B408)</t>
  </si>
  <si>
    <t>Biztosító által fizetett kártérítés (B410)</t>
  </si>
  <si>
    <t>Egyéb működési bevételek (&gt;=213+214) (B411)</t>
  </si>
  <si>
    <t>Működési bevételek (=186+187+190+192+199+…+202+206+211+212) (B4)</t>
  </si>
  <si>
    <t>Ingatlanok értékesítése (&gt;=219) (B52)</t>
  </si>
  <si>
    <t>Egyéb működési célú átvett pénzeszközök (=239+…+249) (B65)</t>
  </si>
  <si>
    <t>240</t>
  </si>
  <si>
    <t>Felhalmozási célú átvett pénzeszközök (=251+…+254+264) (B7)</t>
  </si>
  <si>
    <t>Költségvetési bevételek (=43+79+185+215+224+250+276) (B1-B7)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</si>
  <si>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</si>
  <si>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</si>
  <si>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</si>
  <si>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Finanszírozási kiadások (=29+37+38+39) (K9)</t>
  </si>
  <si>
    <t>12</t>
  </si>
  <si>
    <t>Előző év költségvetési maradványának igénybevétele (B8131)</t>
  </si>
  <si>
    <t>Maradvány igénybevétele (=12+13) (B813)</t>
  </si>
  <si>
    <t>Államháztartáson belüli megelőlegezések (B814)</t>
  </si>
  <si>
    <t>Központi, irányító szervi támogatás (B816)</t>
  </si>
  <si>
    <t>Lekötött bankbetétek megszüntetése (B817)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</si>
  <si>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</si>
  <si>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</si>
  <si>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</si>
  <si>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</si>
  <si>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</si>
  <si>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</si>
  <si>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</si>
  <si>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</si>
  <si>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</si>
  <si>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</si>
  <si>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</si>
  <si>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</si>
  <si>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24</t>
  </si>
  <si>
    <t>27</t>
  </si>
  <si>
    <t>51</t>
  </si>
  <si>
    <t>57</t>
  </si>
  <si>
    <t>42</t>
  </si>
  <si>
    <t>11</t>
  </si>
  <si>
    <t>Előző időszak</t>
  </si>
  <si>
    <t>Módosítások (+/-)</t>
  </si>
  <si>
    <t>Tárgyi időszak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</si>
  <si>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</si>
  <si>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</si>
  <si>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</si>
  <si>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</si>
  <si>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</si>
  <si>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</si>
  <si>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</si>
  <si>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</si>
  <si>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A/III/2 Tartós hitelviszonyt megtestesítő értékpapírok (&gt;=A/III/2a+A/III/2/b)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</si>
  <si>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</si>
  <si>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</si>
  <si>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</si>
  <si>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</si>
  <si>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</si>
  <si>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</si>
  <si>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 Készletek (=B/I/1+…+B/I/5)</t>
  </si>
  <si>
    <t>B/II/2 Forgatási célú hitelviszonyt megtestesítő értékpapírok (&gt;=B/II/2a+…+B/II/2e)</t>
  </si>
  <si>
    <t>B/II/2e - ebből: befektetési jegyek</t>
  </si>
  <si>
    <t>B/II Értékpapírok (=B/II/1+B/II/2)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</si>
  <si>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</si>
  <si>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</si>
  <si>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</si>
  <si>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</si>
  <si>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53</t>
  </si>
  <si>
    <t>C/III Forintszámlák (=C/III/1+C/III/2)</t>
  </si>
  <si>
    <t>C) PÉNZESZKÖZÖK (=C/I+…+C/IV)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</si>
  <si>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</si>
  <si>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</si>
  <si>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</si>
  <si>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</si>
  <si>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</si>
  <si>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</si>
  <si>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</si>
  <si>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</si>
  <si>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</si>
  <si>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</si>
  <si>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</si>
  <si>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</si>
  <si>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</si>
  <si>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</si>
  <si>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</si>
  <si>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</si>
  <si>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</si>
  <si>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</si>
  <si>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</si>
  <si>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</si>
  <si>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D/II/4 Költségvetési évet követően esedékes követelések működési bevételre (=D/II/4a+…+D/II/4i)</t>
  </si>
  <si>
    <t>118</t>
  </si>
  <si>
    <t>D/II/4e - ebből: költségvetési évet követően esedékes követelések általános forgalmi adó visszatérítésére</t>
  </si>
  <si>
    <t>133</t>
  </si>
  <si>
    <t>D/II/7 Költségvetési évet követően esedékes követelések felhalmozási célú átvett pénzeszközre (&gt;=D/II/7a+D/II/7b+D/II/7c)</t>
  </si>
  <si>
    <t>D/II/7c - ebből: költségvetési évet követően esedékes követelések felhalmozási célú visszatérítendő támogatások, kölcsönök visszatérülésére államháztartáson kívülről</t>
  </si>
  <si>
    <t>141</t>
  </si>
  <si>
    <t>D/II Költségvetési évet követően esedékes követelések (=D/II/1+…+D/II/8)</t>
  </si>
  <si>
    <t>142</t>
  </si>
  <si>
    <t>D/III/1 Adott előlegek (=D/III/1a+…+D/III/1f)</t>
  </si>
  <si>
    <t>146</t>
  </si>
  <si>
    <t>D/III/1d - ebből: igénybe vett szolgáltatásra adott előlegek</t>
  </si>
  <si>
    <t>D/III/1e - ebből: foglalkoztatottaknak adott előlegek</t>
  </si>
  <si>
    <t>151</t>
  </si>
  <si>
    <t>D/III/4 Forgótőke elszámolása</t>
  </si>
  <si>
    <t>157</t>
  </si>
  <si>
    <t>D/III Követelés jellegű sajátos elszámolások (=D/III/1+…+D/III/9)</t>
  </si>
  <si>
    <t>D) KÖVETELÉSEK  (=D/I+D/II+D/III)</t>
  </si>
  <si>
    <t>E/I December havi illetmények, munkabérek elszámolása</t>
  </si>
  <si>
    <t>160</t>
  </si>
  <si>
    <t>E/II Utalványok, bérletek és más hasonló, készpénz-helyettesítő fizetési eszköznek nem minősülő eszközök elszámolásai</t>
  </si>
  <si>
    <t>E) EGYÉB SAJÁTOS ESZKÖZOLDALI  ELSZÁMOLÁSOK (=E/I+…+E/II)</t>
  </si>
  <si>
    <t>166</t>
  </si>
  <si>
    <t>ESZKÖZÖK ÖSSZESEN (=A+B+C+D+E+F)</t>
  </si>
  <si>
    <t>167</t>
  </si>
  <si>
    <t>G/I  Nemzeti vagyon induláskori értéke</t>
  </si>
  <si>
    <t>G/III Egyéb eszközök induláskori értéke és változásai</t>
  </si>
  <si>
    <t>G/IV Felhalmozott eredmény</t>
  </si>
  <si>
    <t>172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</si>
  <si>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</si>
  <si>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</si>
  <si>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</si>
  <si>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</si>
  <si>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</si>
  <si>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178</t>
  </si>
  <si>
    <t>H/I/5 Költségvetési évben esedékes kötelezettségek egyéb működési célú kiadásokra (&gt;=H/I/5a+H/I/5b)</t>
  </si>
  <si>
    <t>H/I Költségvetési évben esedékes kötelezettségek (=H/I/1+…+H/I/9)</t>
  </si>
  <si>
    <t>H/II/3 Költségvetési évet követően esedékes kötelezettségek dologi kiadásokra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</si>
  <si>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</si>
  <si>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</si>
  <si>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</si>
  <si>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</si>
  <si>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</si>
  <si>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</si>
  <si>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</si>
  <si>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228</t>
  </si>
  <si>
    <t>H/III/3 Más szervezetet megillető bevételek elszámolása</t>
  </si>
  <si>
    <t>233</t>
  </si>
  <si>
    <t>H/III/8 Letétre, megőrzésre, fedezetkezelésre átvett pénzeszközök, biztosítékok</t>
  </si>
  <si>
    <t>236</t>
  </si>
  <si>
    <t>H/III Kötelezettség jellegű sajátos elszámolások (=H/III/1+…+H/III/10)</t>
  </si>
  <si>
    <t>237</t>
  </si>
  <si>
    <t>H) KÖTELEZETTSÉGEK (=H/I+H/II+H/III)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</si>
  <si>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</si>
  <si>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</si>
  <si>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</si>
  <si>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</si>
  <si>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</si>
  <si>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</si>
  <si>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</si>
  <si>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</si>
  <si>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</si>
  <si>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</si>
  <si>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</si>
  <si>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</si>
  <si>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</si>
  <si>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</si>
  <si>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</si>
  <si>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</si>
  <si>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</si>
  <si>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</si>
  <si>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</si>
  <si>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</si>
  <si>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</si>
  <si>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</si>
  <si>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</si>
  <si>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</si>
  <si>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</si>
  <si>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</si>
  <si>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</si>
  <si>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</si>
  <si>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21        Pénzügyi műveletek egyéb ráfordításai (&gt;=21a) (31&gt;=32)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</si>
  <si>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</si>
  <si>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</si>
  <si>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</si>
  <si>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</si>
  <si>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</si>
  <si>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</si>
  <si>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</si>
  <si>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</si>
  <si>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</si>
  <si>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Balatonvilágos Község Önkormányzatának 2015 évi  Mérlege</t>
  </si>
  <si>
    <r>
      <t>I        Tevékenység nettó eredményszemléletű bevétele</t>
    </r>
    <r>
      <rPr>
        <b/>
        <sz val="8"/>
        <rFont val="Arial"/>
        <family val="2"/>
      </rPr>
      <t xml:space="preserve"> (=01+02+03) (04=01+02+03)</t>
    </r>
  </si>
  <si>
    <t>ESZKÖZÖK</t>
  </si>
  <si>
    <t>FORRÁSOK</t>
  </si>
  <si>
    <t>Balatonvilágos, 2016. május</t>
  </si>
  <si>
    <t>Édesné Busch Aranka</t>
  </si>
  <si>
    <t>könyvvizsgáló</t>
  </si>
  <si>
    <t>OO1435</t>
  </si>
  <si>
    <t>Balatonvilágos Község 2015 évi Pénzügyi Mérlege</t>
  </si>
  <si>
    <t>1.1</t>
  </si>
  <si>
    <t>1.2</t>
  </si>
  <si>
    <t>1.3</t>
  </si>
  <si>
    <t>1.4</t>
  </si>
  <si>
    <t>1.5</t>
  </si>
  <si>
    <t>1.</t>
  </si>
  <si>
    <t>2.1</t>
  </si>
  <si>
    <t>2.</t>
  </si>
  <si>
    <t>Egyéb működési célú állami támogatás államháztartáson belülről</t>
  </si>
  <si>
    <t>1.+.2.</t>
  </si>
  <si>
    <t xml:space="preserve">Működési célú támogatások államháztartáson belülről </t>
  </si>
  <si>
    <t>3.1</t>
  </si>
  <si>
    <t>4.1.</t>
  </si>
  <si>
    <t>4.2.</t>
  </si>
  <si>
    <t>4.3</t>
  </si>
  <si>
    <t>4.4.</t>
  </si>
  <si>
    <t>4.5.</t>
  </si>
  <si>
    <t>4.</t>
  </si>
  <si>
    <t>5.1.</t>
  </si>
  <si>
    <t>5.2.</t>
  </si>
  <si>
    <t>5.3.</t>
  </si>
  <si>
    <t>5.4.</t>
  </si>
  <si>
    <t>5.5.</t>
  </si>
  <si>
    <t>5.6.</t>
  </si>
  <si>
    <t>5.7.</t>
  </si>
  <si>
    <t>5.8</t>
  </si>
  <si>
    <t>5</t>
  </si>
  <si>
    <t>6.2</t>
  </si>
  <si>
    <t>6</t>
  </si>
  <si>
    <t>6.1</t>
  </si>
  <si>
    <t>7.</t>
  </si>
  <si>
    <t>1</t>
  </si>
  <si>
    <t>2</t>
  </si>
  <si>
    <t>3</t>
  </si>
  <si>
    <t>4</t>
  </si>
  <si>
    <t>Ingatlan értékesités (=216+218+220+221+223) (B5)</t>
  </si>
  <si>
    <t>8.</t>
  </si>
  <si>
    <t>9.1</t>
  </si>
  <si>
    <t>9.2</t>
  </si>
  <si>
    <t>9.3</t>
  </si>
  <si>
    <t>9.4</t>
  </si>
  <si>
    <t>9</t>
  </si>
  <si>
    <t>Költségvetési és finanszirozási bevételek összesen</t>
  </si>
  <si>
    <t>1.6</t>
  </si>
  <si>
    <t>1.7</t>
  </si>
  <si>
    <t>1.8</t>
  </si>
  <si>
    <t>1.9</t>
  </si>
  <si>
    <t>3.2</t>
  </si>
  <si>
    <t>3.</t>
  </si>
  <si>
    <t>4.1</t>
  </si>
  <si>
    <t>4.2</t>
  </si>
  <si>
    <t>5.1</t>
  </si>
  <si>
    <t>5.2</t>
  </si>
  <si>
    <t>5.3</t>
  </si>
  <si>
    <t>5.4</t>
  </si>
  <si>
    <t>5.5</t>
  </si>
  <si>
    <t>5.6</t>
  </si>
  <si>
    <t>5.</t>
  </si>
  <si>
    <t>6.</t>
  </si>
  <si>
    <t>7.1</t>
  </si>
  <si>
    <t>7.2</t>
  </si>
  <si>
    <t>8.3</t>
  </si>
  <si>
    <t>8.1</t>
  </si>
  <si>
    <t>8.2</t>
  </si>
  <si>
    <t>8.4</t>
  </si>
  <si>
    <t>8.5</t>
  </si>
  <si>
    <t>8.6</t>
  </si>
  <si>
    <t>10.</t>
  </si>
  <si>
    <t>10.2</t>
  </si>
  <si>
    <t>10.3</t>
  </si>
  <si>
    <t>10.4</t>
  </si>
  <si>
    <t>10.5</t>
  </si>
  <si>
    <t>11.1</t>
  </si>
  <si>
    <t>11.2</t>
  </si>
  <si>
    <t>11.3</t>
  </si>
  <si>
    <t>12..</t>
  </si>
  <si>
    <t>12.2</t>
  </si>
  <si>
    <t>12.3</t>
  </si>
  <si>
    <t>12.</t>
  </si>
  <si>
    <t>13.1</t>
  </si>
  <si>
    <t>13.2</t>
  </si>
  <si>
    <t>13.3</t>
  </si>
  <si>
    <t>14.</t>
  </si>
  <si>
    <t>Konszolidálás</t>
  </si>
  <si>
    <t>15.</t>
  </si>
  <si>
    <t>Kiadások mindösszesen:</t>
  </si>
  <si>
    <t>Balatonvilágos Község 2015 évi Pénzmaradványkimutatása</t>
  </si>
  <si>
    <t>O6A-05A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</si>
</sst>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&quot;H-&quot;000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1" applyNumberFormat="0" applyAlignment="0" applyProtection="0"/>
    <xf numFmtId="0" fontId="4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40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0" borderId="7" applyNumberFormat="0" applyFon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8" applyNumberFormat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6" borderId="1" applyNumberFormat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29" borderId="0" xfId="0" applyFill="1" applyAlignment="1">
      <alignment/>
    </xf>
    <xf numFmtId="0" fontId="5" fillId="29" borderId="0" xfId="0" applyFont="1" applyFill="1" applyAlignment="1">
      <alignment horizontal="center" vertical="top" wrapText="1"/>
    </xf>
    <xf numFmtId="0" fontId="5" fillId="29" borderId="10" xfId="0" applyFont="1" applyFill="1" applyBorder="1" applyAlignment="1">
      <alignment horizontal="center" vertical="top" wrapText="1"/>
    </xf>
    <xf numFmtId="0" fontId="5" fillId="29" borderId="11" xfId="0" applyFont="1" applyFill="1" applyBorder="1" applyAlignment="1">
      <alignment horizontal="center" vertical="top" wrapText="1"/>
    </xf>
    <xf numFmtId="0" fontId="5" fillId="29" borderId="12" xfId="0" applyFont="1" applyFill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 wrapText="1"/>
    </xf>
    <xf numFmtId="0" fontId="5" fillId="29" borderId="17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7" fillId="29" borderId="0" xfId="0" applyFont="1" applyFill="1" applyAlignment="1">
      <alignment horizontal="center" vertical="center" wrapText="1"/>
    </xf>
    <xf numFmtId="0" fontId="8" fillId="29" borderId="0" xfId="0" applyFont="1" applyFill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0" fillId="29" borderId="0" xfId="0" applyFill="1" applyAlignment="1">
      <alignment vertical="center"/>
    </xf>
    <xf numFmtId="0" fontId="5" fillId="29" borderId="0" xfId="0" applyFont="1" applyFill="1" applyAlignment="1">
      <alignment horizontal="center" vertical="center" wrapText="1"/>
    </xf>
    <xf numFmtId="3" fontId="2" fillId="29" borderId="0" xfId="0" applyNumberFormat="1" applyFont="1" applyFill="1" applyAlignment="1">
      <alignment horizontal="right" vertical="center" wrapText="1"/>
    </xf>
    <xf numFmtId="3" fontId="6" fillId="29" borderId="0" xfId="0" applyNumberFormat="1" applyFont="1" applyFill="1" applyAlignment="1">
      <alignment horizontal="right" vertical="center" wrapText="1"/>
    </xf>
    <xf numFmtId="0" fontId="5" fillId="29" borderId="13" xfId="0" applyFont="1" applyFill="1" applyBorder="1" applyAlignment="1">
      <alignment horizontal="center" vertical="center" wrapText="1"/>
    </xf>
    <xf numFmtId="3" fontId="2" fillId="29" borderId="13" xfId="0" applyNumberFormat="1" applyFont="1" applyFill="1" applyBorder="1" applyAlignment="1">
      <alignment horizontal="right" vertical="center" wrapText="1"/>
    </xf>
    <xf numFmtId="3" fontId="6" fillId="29" borderId="13" xfId="0" applyNumberFormat="1" applyFont="1" applyFill="1" applyBorder="1" applyAlignment="1">
      <alignment horizontal="right" vertical="center" wrapText="1"/>
    </xf>
    <xf numFmtId="0" fontId="5" fillId="29" borderId="10" xfId="0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center" vertical="center" wrapText="1"/>
    </xf>
    <xf numFmtId="0" fontId="5" fillId="29" borderId="12" xfId="0" applyFont="1" applyFill="1" applyBorder="1" applyAlignment="1">
      <alignment horizontal="center" vertical="center" wrapText="1"/>
    </xf>
    <xf numFmtId="0" fontId="5" fillId="29" borderId="20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2" fillId="29" borderId="20" xfId="0" applyFont="1" applyFill="1" applyBorder="1" applyAlignment="1">
      <alignment horizontal="left" vertical="center" wrapText="1"/>
    </xf>
    <xf numFmtId="3" fontId="2" fillId="29" borderId="14" xfId="0" applyNumberFormat="1" applyFont="1" applyFill="1" applyBorder="1" applyAlignment="1">
      <alignment horizontal="right" vertical="center" wrapText="1"/>
    </xf>
    <xf numFmtId="0" fontId="6" fillId="29" borderId="20" xfId="0" applyFont="1" applyFill="1" applyBorder="1" applyAlignment="1">
      <alignment horizontal="left" vertical="center" wrapText="1"/>
    </xf>
    <xf numFmtId="3" fontId="6" fillId="29" borderId="14" xfId="0" applyNumberFormat="1" applyFont="1" applyFill="1" applyBorder="1" applyAlignment="1">
      <alignment horizontal="right" vertical="center" wrapText="1"/>
    </xf>
    <xf numFmtId="0" fontId="6" fillId="29" borderId="21" xfId="0" applyFont="1" applyFill="1" applyBorder="1" applyAlignment="1">
      <alignment horizontal="left" vertical="center" wrapText="1"/>
    </xf>
    <xf numFmtId="3" fontId="6" fillId="29" borderId="15" xfId="0" applyNumberFormat="1" applyFont="1" applyFill="1" applyBorder="1" applyAlignment="1">
      <alignment horizontal="right" vertical="center" wrapText="1"/>
    </xf>
    <xf numFmtId="0" fontId="13" fillId="29" borderId="11" xfId="0" applyFont="1" applyFill="1" applyBorder="1" applyAlignment="1">
      <alignment horizontal="center" vertical="center" wrapText="1"/>
    </xf>
    <xf numFmtId="0" fontId="14" fillId="29" borderId="20" xfId="0" applyFont="1" applyFill="1" applyBorder="1" applyAlignment="1">
      <alignment horizontal="left" vertical="center" wrapText="1"/>
    </xf>
    <xf numFmtId="0" fontId="6" fillId="29" borderId="20" xfId="0" applyFont="1" applyFill="1" applyBorder="1" applyAlignment="1">
      <alignment horizontal="left" vertical="center" wrapText="1"/>
    </xf>
    <xf numFmtId="0" fontId="2" fillId="29" borderId="20" xfId="0" applyFont="1" applyFill="1" applyBorder="1" applyAlignment="1">
      <alignment horizontal="left" vertical="center" wrapText="1"/>
    </xf>
    <xf numFmtId="3" fontId="2" fillId="29" borderId="13" xfId="0" applyNumberFormat="1" applyFont="1" applyFill="1" applyBorder="1" applyAlignment="1">
      <alignment horizontal="right" vertical="center" wrapText="1"/>
    </xf>
    <xf numFmtId="3" fontId="2" fillId="29" borderId="14" xfId="0" applyNumberFormat="1" applyFont="1" applyFill="1" applyBorder="1" applyAlignment="1">
      <alignment horizontal="right" vertical="center" wrapText="1"/>
    </xf>
    <xf numFmtId="3" fontId="2" fillId="29" borderId="0" xfId="0" applyNumberFormat="1" applyFont="1" applyFill="1" applyAlignment="1">
      <alignment horizontal="right" vertical="center" wrapText="1"/>
    </xf>
    <xf numFmtId="0" fontId="0" fillId="29" borderId="0" xfId="0" applyFont="1" applyFill="1" applyAlignment="1">
      <alignment vertical="center"/>
    </xf>
    <xf numFmtId="0" fontId="0" fillId="29" borderId="0" xfId="0" applyFill="1" applyAlignment="1">
      <alignment vertical="center"/>
    </xf>
    <xf numFmtId="0" fontId="5" fillId="29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29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29" borderId="0" xfId="0" applyFill="1" applyAlignment="1">
      <alignment horizontal="left"/>
    </xf>
    <xf numFmtId="0" fontId="0" fillId="29" borderId="0" xfId="0" applyFill="1" applyAlignment="1">
      <alignment/>
    </xf>
    <xf numFmtId="0" fontId="13" fillId="29" borderId="0" xfId="0" applyFont="1" applyFill="1" applyAlignment="1">
      <alignment horizontal="center" vertical="center" wrapText="1"/>
    </xf>
    <xf numFmtId="49" fontId="13" fillId="29" borderId="0" xfId="0" applyNumberFormat="1" applyFont="1" applyFill="1" applyAlignment="1">
      <alignment horizontal="center" vertical="center" wrapText="1"/>
    </xf>
    <xf numFmtId="3" fontId="6" fillId="29" borderId="0" xfId="0" applyNumberFormat="1" applyFont="1" applyFill="1" applyAlignment="1">
      <alignment horizontal="right" vertical="center" wrapText="1"/>
    </xf>
    <xf numFmtId="0" fontId="8" fillId="29" borderId="0" xfId="0" applyFont="1" applyFill="1" applyAlignment="1">
      <alignment vertical="center"/>
    </xf>
    <xf numFmtId="0" fontId="0" fillId="29" borderId="0" xfId="0" applyFont="1" applyFill="1" applyAlignment="1">
      <alignment/>
    </xf>
    <xf numFmtId="0" fontId="17" fillId="29" borderId="0" xfId="0" applyFont="1" applyFill="1" applyAlignment="1">
      <alignment horizontal="center" vertical="center" wrapText="1"/>
    </xf>
    <xf numFmtId="0" fontId="16" fillId="29" borderId="0" xfId="0" applyFont="1" applyFill="1" applyAlignment="1">
      <alignment horizontal="center" vertical="center" wrapText="1"/>
    </xf>
    <xf numFmtId="49" fontId="16" fillId="29" borderId="0" xfId="0" applyNumberFormat="1" applyFont="1" applyFill="1" applyAlignment="1">
      <alignment horizontal="center" vertical="center"/>
    </xf>
    <xf numFmtId="0" fontId="20" fillId="29" borderId="0" xfId="0" applyFont="1" applyFill="1" applyAlignment="1">
      <alignment/>
    </xf>
    <xf numFmtId="0" fontId="20" fillId="29" borderId="13" xfId="0" applyFont="1" applyFill="1" applyBorder="1" applyAlignment="1">
      <alignment horizontal="left" vertical="center" wrapText="1"/>
    </xf>
    <xf numFmtId="0" fontId="21" fillId="29" borderId="13" xfId="0" applyFont="1" applyFill="1" applyBorder="1" applyAlignment="1">
      <alignment horizontal="left" vertical="center" wrapText="1"/>
    </xf>
    <xf numFmtId="3" fontId="6" fillId="29" borderId="13" xfId="0" applyNumberFormat="1" applyFont="1" applyFill="1" applyBorder="1" applyAlignment="1">
      <alignment horizontal="right" vertical="center" wrapText="1"/>
    </xf>
    <xf numFmtId="0" fontId="0" fillId="29" borderId="13" xfId="0" applyFill="1" applyBorder="1" applyAlignment="1">
      <alignment vertical="center"/>
    </xf>
    <xf numFmtId="49" fontId="13" fillId="29" borderId="10" xfId="0" applyNumberFormat="1" applyFont="1" applyFill="1" applyBorder="1" applyAlignment="1">
      <alignment horizontal="center" vertical="center" wrapText="1"/>
    </xf>
    <xf numFmtId="0" fontId="20" fillId="29" borderId="11" xfId="0" applyFont="1" applyFill="1" applyBorder="1" applyAlignment="1">
      <alignment horizontal="left" vertical="center" wrapText="1"/>
    </xf>
    <xf numFmtId="3" fontId="2" fillId="29" borderId="11" xfId="0" applyNumberFormat="1" applyFont="1" applyFill="1" applyBorder="1" applyAlignment="1">
      <alignment horizontal="right" vertical="center" wrapText="1"/>
    </xf>
    <xf numFmtId="3" fontId="2" fillId="29" borderId="12" xfId="0" applyNumberFormat="1" applyFont="1" applyFill="1" applyBorder="1" applyAlignment="1">
      <alignment horizontal="right" vertical="center" wrapText="1"/>
    </xf>
    <xf numFmtId="49" fontId="13" fillId="29" borderId="20" xfId="0" applyNumberFormat="1" applyFont="1" applyFill="1" applyBorder="1" applyAlignment="1">
      <alignment horizontal="center" vertical="center" wrapText="1"/>
    </xf>
    <xf numFmtId="49" fontId="15" fillId="29" borderId="20" xfId="0" applyNumberFormat="1" applyFont="1" applyFill="1" applyBorder="1" applyAlignment="1">
      <alignment horizontal="center" vertical="center" wrapText="1"/>
    </xf>
    <xf numFmtId="3" fontId="6" fillId="29" borderId="14" xfId="0" applyNumberFormat="1" applyFont="1" applyFill="1" applyBorder="1" applyAlignment="1">
      <alignment horizontal="right" vertical="center" wrapText="1"/>
    </xf>
    <xf numFmtId="0" fontId="0" fillId="29" borderId="14" xfId="0" applyFill="1" applyBorder="1" applyAlignment="1">
      <alignment vertical="center"/>
    </xf>
    <xf numFmtId="49" fontId="19" fillId="29" borderId="21" xfId="0" applyNumberFormat="1" applyFont="1" applyFill="1" applyBorder="1" applyAlignment="1">
      <alignment horizontal="center" vertical="center"/>
    </xf>
    <xf numFmtId="0" fontId="21" fillId="29" borderId="15" xfId="0" applyFont="1" applyFill="1" applyBorder="1" applyAlignment="1">
      <alignment vertical="center"/>
    </xf>
    <xf numFmtId="3" fontId="8" fillId="29" borderId="15" xfId="0" applyNumberFormat="1" applyFont="1" applyFill="1" applyBorder="1" applyAlignment="1">
      <alignment vertical="center"/>
    </xf>
    <xf numFmtId="3" fontId="8" fillId="29" borderId="16" xfId="0" applyNumberFormat="1" applyFont="1" applyFill="1" applyBorder="1" applyAlignment="1">
      <alignment vertical="center"/>
    </xf>
    <xf numFmtId="0" fontId="20" fillId="29" borderId="13" xfId="0" applyFont="1" applyFill="1" applyBorder="1" applyAlignment="1">
      <alignment vertical="center"/>
    </xf>
    <xf numFmtId="3" fontId="0" fillId="29" borderId="13" xfId="0" applyNumberFormat="1" applyFill="1" applyBorder="1" applyAlignment="1">
      <alignment vertical="center"/>
    </xf>
    <xf numFmtId="49" fontId="16" fillId="29" borderId="20" xfId="0" applyNumberFormat="1" applyFont="1" applyFill="1" applyBorder="1" applyAlignment="1">
      <alignment horizontal="center" vertical="center"/>
    </xf>
    <xf numFmtId="3" fontId="0" fillId="29" borderId="14" xfId="0" applyNumberFormat="1" applyFill="1" applyBorder="1" applyAlignment="1">
      <alignment vertical="center"/>
    </xf>
    <xf numFmtId="0" fontId="20" fillId="29" borderId="25" xfId="0" applyFont="1" applyFill="1" applyBorder="1" applyAlignment="1">
      <alignment horizontal="left" vertical="center" wrapText="1"/>
    </xf>
    <xf numFmtId="3" fontId="2" fillId="29" borderId="25" xfId="0" applyNumberFormat="1" applyFont="1" applyFill="1" applyBorder="1" applyAlignment="1">
      <alignment horizontal="right" vertical="center" wrapText="1"/>
    </xf>
    <xf numFmtId="3" fontId="2" fillId="29" borderId="26" xfId="0" applyNumberFormat="1" applyFont="1" applyFill="1" applyBorder="1" applyAlignment="1">
      <alignment horizontal="right" vertical="center" wrapText="1"/>
    </xf>
    <xf numFmtId="0" fontId="20" fillId="29" borderId="27" xfId="0" applyFont="1" applyFill="1" applyBorder="1" applyAlignment="1">
      <alignment horizontal="center" vertical="center" wrapText="1"/>
    </xf>
    <xf numFmtId="0" fontId="13" fillId="29" borderId="28" xfId="0" applyFont="1" applyFill="1" applyBorder="1" applyAlignment="1">
      <alignment horizontal="center" vertical="center" wrapText="1"/>
    </xf>
    <xf numFmtId="0" fontId="13" fillId="29" borderId="29" xfId="0" applyFont="1" applyFill="1" applyBorder="1" applyAlignment="1">
      <alignment horizontal="center" vertical="center" wrapText="1"/>
    </xf>
    <xf numFmtId="0" fontId="16" fillId="29" borderId="0" xfId="0" applyFont="1" applyFill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3" fontId="11" fillId="30" borderId="14" xfId="0" applyNumberFormat="1" applyFont="1" applyFill="1" applyBorder="1" applyAlignment="1">
      <alignment horizontal="right" vertical="center" wrapText="1"/>
    </xf>
    <xf numFmtId="3" fontId="6" fillId="30" borderId="16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3" fontId="17" fillId="0" borderId="12" xfId="0" applyNumberFormat="1" applyFont="1" applyBorder="1" applyAlignment="1">
      <alignment/>
    </xf>
    <xf numFmtId="0" fontId="17" fillId="0" borderId="20" xfId="0" applyFont="1" applyBorder="1" applyAlignment="1">
      <alignment/>
    </xf>
    <xf numFmtId="3" fontId="17" fillId="0" borderId="14" xfId="0" applyNumberFormat="1" applyFont="1" applyBorder="1" applyAlignment="1">
      <alignment/>
    </xf>
    <xf numFmtId="0" fontId="18" fillId="0" borderId="20" xfId="0" applyFont="1" applyBorder="1" applyAlignment="1">
      <alignment/>
    </xf>
    <xf numFmtId="3" fontId="18" fillId="0" borderId="14" xfId="0" applyNumberFormat="1" applyFont="1" applyBorder="1" applyAlignment="1">
      <alignment/>
    </xf>
    <xf numFmtId="0" fontId="18" fillId="0" borderId="21" xfId="0" applyFont="1" applyBorder="1" applyAlignment="1">
      <alignment/>
    </xf>
    <xf numFmtId="0" fontId="17" fillId="30" borderId="0" xfId="0" applyFont="1" applyFill="1" applyAlignment="1">
      <alignment/>
    </xf>
    <xf numFmtId="3" fontId="18" fillId="30" borderId="16" xfId="0" applyNumberFormat="1" applyFont="1" applyFill="1" applyBorder="1" applyAlignment="1">
      <alignment/>
    </xf>
    <xf numFmtId="0" fontId="5" fillId="29" borderId="0" xfId="0" applyFont="1" applyFill="1" applyBorder="1" applyAlignment="1">
      <alignment horizontal="center" vertical="center" wrapText="1"/>
    </xf>
    <xf numFmtId="3" fontId="2" fillId="29" borderId="0" xfId="0" applyNumberFormat="1" applyFont="1" applyFill="1" applyBorder="1" applyAlignment="1">
      <alignment horizontal="right" vertical="center" wrapText="1"/>
    </xf>
    <xf numFmtId="3" fontId="6" fillId="29" borderId="0" xfId="0" applyNumberFormat="1" applyFont="1" applyFill="1" applyBorder="1" applyAlignment="1">
      <alignment horizontal="right" vertical="center" wrapText="1"/>
    </xf>
    <xf numFmtId="3" fontId="2" fillId="29" borderId="0" xfId="0" applyNumberFormat="1" applyFont="1" applyFill="1" applyBorder="1" applyAlignment="1">
      <alignment horizontal="right" vertical="center" wrapText="1"/>
    </xf>
    <xf numFmtId="0" fontId="7" fillId="29" borderId="0" xfId="0" applyFont="1" applyFill="1" applyAlignment="1">
      <alignment horizontal="center" vertical="center" wrapText="1"/>
    </xf>
    <xf numFmtId="0" fontId="8" fillId="29" borderId="0" xfId="0" applyFont="1" applyFill="1" applyAlignment="1">
      <alignment horizontal="center" vertical="center"/>
    </xf>
    <xf numFmtId="0" fontId="0" fillId="29" borderId="0" xfId="0" applyFill="1" applyAlignment="1">
      <alignment vertical="center"/>
    </xf>
    <xf numFmtId="0" fontId="13" fillId="29" borderId="0" xfId="0" applyFont="1" applyFill="1" applyAlignment="1">
      <alignment horizontal="center" vertical="center" wrapText="1"/>
    </xf>
    <xf numFmtId="0" fontId="16" fillId="29" borderId="0" xfId="0" applyFont="1" applyFill="1" applyAlignment="1">
      <alignment horizontal="center" vertical="center" wrapText="1"/>
    </xf>
    <xf numFmtId="0" fontId="5" fillId="29" borderId="0" xfId="0" applyFont="1" applyFill="1" applyAlignment="1">
      <alignment horizontal="center" vertical="center" wrapText="1"/>
    </xf>
    <xf numFmtId="0" fontId="17" fillId="29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B1">
      <pane ySplit="3" topLeftCell="A58" activePane="bottomLeft" state="frozen"/>
      <selection pane="topLeft" activeCell="A1" sqref="A1"/>
      <selection pane="bottomLeft" activeCell="E61" sqref="E61"/>
    </sheetView>
  </sheetViews>
  <sheetFormatPr defaultColWidth="9.00390625" defaultRowHeight="12.75"/>
  <cols>
    <col min="1" max="1" width="8.125" style="0" hidden="1" customWidth="1"/>
    <col min="2" max="2" width="69.125" style="0" customWidth="1"/>
    <col min="3" max="3" width="13.75390625" style="0" customWidth="1"/>
    <col min="4" max="4" width="10.625" style="0" customWidth="1"/>
    <col min="5" max="7" width="15.875" style="0" customWidth="1"/>
    <col min="8" max="11" width="19.125" style="0" customWidth="1"/>
  </cols>
  <sheetData>
    <row r="1" spans="1:5" s="1" customFormat="1" ht="32.25" customHeight="1">
      <c r="A1" s="115" t="s">
        <v>321</v>
      </c>
      <c r="B1" s="116"/>
      <c r="C1" s="116"/>
      <c r="D1" s="116"/>
      <c r="E1" s="116"/>
    </row>
    <row r="2" spans="1:5" s="1" customFormat="1" ht="32.25" customHeight="1" thickBot="1">
      <c r="A2" s="22"/>
      <c r="B2" s="23"/>
      <c r="C2" s="23"/>
      <c r="D2" s="23"/>
      <c r="E2" s="23"/>
    </row>
    <row r="3" spans="1:11" s="1" customFormat="1" ht="30">
      <c r="A3" s="15"/>
      <c r="B3" s="3" t="s">
        <v>2</v>
      </c>
      <c r="C3" s="4" t="s">
        <v>181</v>
      </c>
      <c r="D3" s="4" t="s">
        <v>182</v>
      </c>
      <c r="E3" s="5" t="s">
        <v>183</v>
      </c>
      <c r="F3" s="2"/>
      <c r="G3" s="2"/>
      <c r="H3" s="2"/>
      <c r="I3" s="2"/>
      <c r="J3" s="2" t="s">
        <v>183</v>
      </c>
      <c r="K3" s="2" t="s">
        <v>181</v>
      </c>
    </row>
    <row r="4" spans="1:11" s="1" customFormat="1" ht="15.75">
      <c r="A4" s="52"/>
      <c r="B4" s="55" t="s">
        <v>323</v>
      </c>
      <c r="C4" s="53"/>
      <c r="D4" s="53"/>
      <c r="E4" s="54"/>
      <c r="F4" s="2"/>
      <c r="G4" s="2"/>
      <c r="H4" s="2"/>
      <c r="I4" s="2"/>
      <c r="J4" s="2"/>
      <c r="K4" s="2"/>
    </row>
    <row r="5" spans="1:11" s="9" customFormat="1" ht="15">
      <c r="A5" s="16" t="s">
        <v>0</v>
      </c>
      <c r="B5" s="20" t="s">
        <v>184</v>
      </c>
      <c r="C5" s="6">
        <v>25501</v>
      </c>
      <c r="D5" s="6">
        <v>0</v>
      </c>
      <c r="E5" s="7">
        <v>13294</v>
      </c>
      <c r="F5" s="8"/>
      <c r="G5" s="8"/>
      <c r="H5" s="8"/>
      <c r="I5" s="8"/>
      <c r="J5" s="8">
        <v>13294</v>
      </c>
      <c r="K5" s="8">
        <v>25501</v>
      </c>
    </row>
    <row r="6" spans="1:11" s="9" customFormat="1" ht="14.25" hidden="1">
      <c r="A6" s="17" t="s">
        <v>100</v>
      </c>
      <c r="B6" s="20" t="s">
        <v>185</v>
      </c>
      <c r="C6" s="10">
        <v>3385100</v>
      </c>
      <c r="D6" s="10">
        <v>0</v>
      </c>
      <c r="E6" s="11">
        <v>3435456</v>
      </c>
      <c r="F6" s="12"/>
      <c r="G6" s="12"/>
      <c r="H6" s="12"/>
      <c r="I6" s="12"/>
      <c r="J6" s="12">
        <v>3435456</v>
      </c>
      <c r="K6" s="12">
        <v>3385100</v>
      </c>
    </row>
    <row r="7" spans="1:11" s="9" customFormat="1" ht="14.25" hidden="1">
      <c r="A7" s="17" t="s">
        <v>10</v>
      </c>
      <c r="B7" s="20" t="s">
        <v>186</v>
      </c>
      <c r="C7" s="10">
        <v>21829</v>
      </c>
      <c r="D7" s="10">
        <v>0</v>
      </c>
      <c r="E7" s="11">
        <v>29039</v>
      </c>
      <c r="F7" s="12"/>
      <c r="G7" s="12"/>
      <c r="H7" s="12"/>
      <c r="I7" s="12"/>
      <c r="J7" s="12">
        <v>29039</v>
      </c>
      <c r="K7" s="12">
        <v>21829</v>
      </c>
    </row>
    <row r="8" spans="1:11" s="9" customFormat="1" ht="14.25" hidden="1">
      <c r="A8" s="17" t="s">
        <v>1</v>
      </c>
      <c r="B8" s="20" t="s">
        <v>187</v>
      </c>
      <c r="C8" s="10">
        <v>7557</v>
      </c>
      <c r="D8" s="10">
        <v>0</v>
      </c>
      <c r="E8" s="11">
        <v>2368</v>
      </c>
      <c r="F8" s="12"/>
      <c r="G8" s="12"/>
      <c r="H8" s="12"/>
      <c r="I8" s="12"/>
      <c r="J8" s="12">
        <v>2368</v>
      </c>
      <c r="K8" s="12">
        <v>7557</v>
      </c>
    </row>
    <row r="9" spans="1:11" s="9" customFormat="1" ht="15">
      <c r="A9" s="16" t="s">
        <v>14</v>
      </c>
      <c r="B9" s="20" t="s">
        <v>188</v>
      </c>
      <c r="C9" s="6">
        <f>SUM(C6:C8)</f>
        <v>3414486</v>
      </c>
      <c r="D9" s="6">
        <f>SUM(D6:D8)</f>
        <v>0</v>
      </c>
      <c r="E9" s="7">
        <f>SUM(E6:E8)</f>
        <v>3466863</v>
      </c>
      <c r="F9" s="8"/>
      <c r="G9" s="8"/>
      <c r="H9" s="8"/>
      <c r="I9" s="8"/>
      <c r="J9" s="8">
        <v>3466863</v>
      </c>
      <c r="K9" s="8">
        <f>SUM(K6:K8)</f>
        <v>3414486</v>
      </c>
    </row>
    <row r="10" spans="1:11" s="9" customFormat="1" ht="14.25" hidden="1">
      <c r="A10" s="17" t="s">
        <v>180</v>
      </c>
      <c r="B10" s="20" t="s">
        <v>189</v>
      </c>
      <c r="C10" s="10">
        <v>5644</v>
      </c>
      <c r="D10" s="10">
        <v>0</v>
      </c>
      <c r="E10" s="11">
        <v>5644</v>
      </c>
      <c r="F10" s="12"/>
      <c r="G10" s="12"/>
      <c r="H10" s="12"/>
      <c r="I10" s="12"/>
      <c r="J10" s="12">
        <v>5644</v>
      </c>
      <c r="K10" s="12">
        <v>5644</v>
      </c>
    </row>
    <row r="11" spans="1:11" s="9" customFormat="1" ht="14.25" hidden="1">
      <c r="A11" s="17" t="s">
        <v>16</v>
      </c>
      <c r="B11" s="20" t="s">
        <v>190</v>
      </c>
      <c r="C11" s="10">
        <v>5644</v>
      </c>
      <c r="D11" s="10">
        <v>-5644</v>
      </c>
      <c r="E11" s="11">
        <v>0</v>
      </c>
      <c r="F11" s="12"/>
      <c r="G11" s="12"/>
      <c r="H11" s="12"/>
      <c r="I11" s="12"/>
      <c r="J11" s="12">
        <v>0</v>
      </c>
      <c r="K11" s="12">
        <v>5644</v>
      </c>
    </row>
    <row r="12" spans="1:11" s="9" customFormat="1" ht="14.25" hidden="1">
      <c r="A12" s="17" t="s">
        <v>19</v>
      </c>
      <c r="B12" s="20" t="s">
        <v>191</v>
      </c>
      <c r="C12" s="10">
        <v>0</v>
      </c>
      <c r="D12" s="10">
        <v>5644</v>
      </c>
      <c r="E12" s="11">
        <v>5644</v>
      </c>
      <c r="F12" s="12"/>
      <c r="G12" s="12"/>
      <c r="H12" s="12"/>
      <c r="I12" s="12"/>
      <c r="J12" s="12">
        <v>5644</v>
      </c>
      <c r="K12" s="12">
        <v>0</v>
      </c>
    </row>
    <row r="13" spans="1:11" s="9" customFormat="1" ht="14.25" hidden="1">
      <c r="A13" s="17" t="s">
        <v>21</v>
      </c>
      <c r="B13" s="20" t="s">
        <v>192</v>
      </c>
      <c r="C13" s="10">
        <v>5</v>
      </c>
      <c r="D13" s="10">
        <v>0</v>
      </c>
      <c r="E13" s="11">
        <v>5</v>
      </c>
      <c r="F13" s="12"/>
      <c r="G13" s="12"/>
      <c r="H13" s="12"/>
      <c r="I13" s="12"/>
      <c r="J13" s="12">
        <v>5</v>
      </c>
      <c r="K13" s="12">
        <v>5</v>
      </c>
    </row>
    <row r="14" spans="1:11" s="9" customFormat="1" ht="15">
      <c r="A14" s="16" t="s">
        <v>26</v>
      </c>
      <c r="B14" s="20" t="s">
        <v>193</v>
      </c>
      <c r="C14" s="6">
        <f>SUM(C11:C13)</f>
        <v>5649</v>
      </c>
      <c r="D14" s="6">
        <f>SUM(D11:D13)</f>
        <v>0</v>
      </c>
      <c r="E14" s="7">
        <f>SUM(E11:E13)</f>
        <v>5649</v>
      </c>
      <c r="F14" s="8"/>
      <c r="G14" s="8"/>
      <c r="H14" s="8"/>
      <c r="I14" s="8"/>
      <c r="J14" s="8">
        <v>5649</v>
      </c>
      <c r="K14" s="8">
        <v>5649</v>
      </c>
    </row>
    <row r="15" spans="1:11" s="9" customFormat="1" ht="28.5" hidden="1">
      <c r="A15" s="17" t="s">
        <v>28</v>
      </c>
      <c r="B15" s="20" t="s">
        <v>194</v>
      </c>
      <c r="C15" s="10">
        <v>0</v>
      </c>
      <c r="D15" s="10">
        <v>0</v>
      </c>
      <c r="E15" s="11">
        <v>42809</v>
      </c>
      <c r="F15" s="12"/>
      <c r="G15" s="12"/>
      <c r="H15" s="12"/>
      <c r="I15" s="12"/>
      <c r="J15" s="12">
        <v>42809</v>
      </c>
      <c r="K15" s="12">
        <v>0</v>
      </c>
    </row>
    <row r="16" spans="1:11" s="9" customFormat="1" ht="14.25" hidden="1">
      <c r="A16" s="17" t="s">
        <v>175</v>
      </c>
      <c r="B16" s="20" t="s">
        <v>195</v>
      </c>
      <c r="C16" s="10">
        <v>0</v>
      </c>
      <c r="D16" s="10">
        <v>0</v>
      </c>
      <c r="E16" s="11">
        <v>42809</v>
      </c>
      <c r="F16" s="12"/>
      <c r="G16" s="12"/>
      <c r="H16" s="12"/>
      <c r="I16" s="12"/>
      <c r="J16" s="12">
        <v>42809</v>
      </c>
      <c r="K16" s="12">
        <v>0</v>
      </c>
    </row>
    <row r="17" spans="1:11" s="9" customFormat="1" ht="15">
      <c r="A17" s="16" t="s">
        <v>176</v>
      </c>
      <c r="B17" s="20" t="s">
        <v>196</v>
      </c>
      <c r="C17" s="6">
        <v>0</v>
      </c>
      <c r="D17" s="6">
        <v>0</v>
      </c>
      <c r="E17" s="7">
        <v>42809</v>
      </c>
      <c r="F17" s="8"/>
      <c r="G17" s="8"/>
      <c r="H17" s="8"/>
      <c r="I17" s="8"/>
      <c r="J17" s="8">
        <v>42809</v>
      </c>
      <c r="K17" s="8">
        <v>0</v>
      </c>
    </row>
    <row r="18" spans="1:11" s="9" customFormat="1" ht="30">
      <c r="A18" s="16" t="s">
        <v>30</v>
      </c>
      <c r="B18" s="19" t="s">
        <v>197</v>
      </c>
      <c r="C18" s="6">
        <f>C9+C14+C17+C5</f>
        <v>3445636</v>
      </c>
      <c r="D18" s="6">
        <f>D9+D14+D17+D5</f>
        <v>0</v>
      </c>
      <c r="E18" s="7">
        <f>E9+E14+E17+E5</f>
        <v>3528615</v>
      </c>
      <c r="F18" s="8"/>
      <c r="G18" s="8"/>
      <c r="H18" s="8"/>
      <c r="I18" s="8"/>
      <c r="J18" s="8">
        <v>3528615</v>
      </c>
      <c r="K18" s="8">
        <v>3445636</v>
      </c>
    </row>
    <row r="19" spans="1:11" s="9" customFormat="1" ht="14.25" hidden="1">
      <c r="A19" s="17" t="s">
        <v>31</v>
      </c>
      <c r="B19" s="20" t="s">
        <v>198</v>
      </c>
      <c r="C19" s="10">
        <v>762</v>
      </c>
      <c r="D19" s="10">
        <v>0</v>
      </c>
      <c r="E19" s="11">
        <v>631</v>
      </c>
      <c r="F19" s="12"/>
      <c r="G19" s="12"/>
      <c r="H19" s="12"/>
      <c r="I19" s="12"/>
      <c r="J19" s="12">
        <v>631</v>
      </c>
      <c r="K19" s="12">
        <v>762</v>
      </c>
    </row>
    <row r="20" spans="1:11" s="9" customFormat="1" ht="15">
      <c r="A20" s="16" t="s">
        <v>36</v>
      </c>
      <c r="B20" s="20" t="s">
        <v>199</v>
      </c>
      <c r="C20" s="6">
        <v>762</v>
      </c>
      <c r="D20" s="6">
        <v>0</v>
      </c>
      <c r="E20" s="7">
        <v>631</v>
      </c>
      <c r="F20" s="8"/>
      <c r="G20" s="8"/>
      <c r="H20" s="8"/>
      <c r="I20" s="8"/>
      <c r="J20" s="8">
        <v>631</v>
      </c>
      <c r="K20" s="8">
        <v>762</v>
      </c>
    </row>
    <row r="21" spans="1:11" s="9" customFormat="1" ht="28.5" hidden="1">
      <c r="A21" s="17" t="s">
        <v>39</v>
      </c>
      <c r="B21" s="20" t="s">
        <v>200</v>
      </c>
      <c r="C21" s="10">
        <v>10646</v>
      </c>
      <c r="D21" s="10">
        <v>0</v>
      </c>
      <c r="E21" s="11">
        <v>10646</v>
      </c>
      <c r="F21" s="12"/>
      <c r="G21" s="12"/>
      <c r="H21" s="12"/>
      <c r="I21" s="12"/>
      <c r="J21" s="12">
        <v>10646</v>
      </c>
      <c r="K21" s="12">
        <v>10646</v>
      </c>
    </row>
    <row r="22" spans="1:11" s="9" customFormat="1" ht="14.25" hidden="1">
      <c r="A22" s="17" t="s">
        <v>43</v>
      </c>
      <c r="B22" s="20" t="s">
        <v>201</v>
      </c>
      <c r="C22" s="10">
        <v>10646</v>
      </c>
      <c r="D22" s="10">
        <v>0</v>
      </c>
      <c r="E22" s="11">
        <v>10646</v>
      </c>
      <c r="F22" s="12"/>
      <c r="G22" s="12"/>
      <c r="H22" s="12"/>
      <c r="I22" s="12"/>
      <c r="J22" s="12">
        <v>10646</v>
      </c>
      <c r="K22" s="12">
        <v>10646</v>
      </c>
    </row>
    <row r="23" spans="1:11" s="9" customFormat="1" ht="15">
      <c r="A23" s="16" t="s">
        <v>179</v>
      </c>
      <c r="B23" s="20" t="s">
        <v>202</v>
      </c>
      <c r="C23" s="6">
        <v>10646</v>
      </c>
      <c r="D23" s="6">
        <v>0</v>
      </c>
      <c r="E23" s="7">
        <v>10646</v>
      </c>
      <c r="F23" s="8"/>
      <c r="G23" s="8"/>
      <c r="H23" s="8"/>
      <c r="I23" s="8"/>
      <c r="J23" s="8">
        <v>10646</v>
      </c>
      <c r="K23" s="8">
        <v>10646</v>
      </c>
    </row>
    <row r="24" spans="1:11" s="9" customFormat="1" ht="30">
      <c r="A24" s="16" t="s">
        <v>45</v>
      </c>
      <c r="B24" s="19" t="s">
        <v>203</v>
      </c>
      <c r="C24" s="6">
        <f>C23+C20</f>
        <v>11408</v>
      </c>
      <c r="D24" s="6">
        <f>D23+D20</f>
        <v>0</v>
      </c>
      <c r="E24" s="7">
        <f>E23+E20</f>
        <v>11277</v>
      </c>
      <c r="F24" s="8"/>
      <c r="G24" s="8"/>
      <c r="H24" s="8"/>
      <c r="I24" s="8"/>
      <c r="J24" s="8">
        <v>11277</v>
      </c>
      <c r="K24" s="8">
        <v>11408</v>
      </c>
    </row>
    <row r="25" spans="1:11" s="9" customFormat="1" ht="14.25" hidden="1">
      <c r="A25" s="17" t="s">
        <v>49</v>
      </c>
      <c r="B25" s="20" t="s">
        <v>204</v>
      </c>
      <c r="C25" s="10">
        <v>907</v>
      </c>
      <c r="D25" s="10">
        <v>0</v>
      </c>
      <c r="E25" s="11">
        <v>475</v>
      </c>
      <c r="F25" s="12"/>
      <c r="G25" s="12"/>
      <c r="H25" s="12"/>
      <c r="I25" s="12"/>
      <c r="J25" s="12">
        <v>475</v>
      </c>
      <c r="K25" s="12">
        <v>907</v>
      </c>
    </row>
    <row r="26" spans="1:11" s="9" customFormat="1" ht="15">
      <c r="A26" s="16" t="s">
        <v>52</v>
      </c>
      <c r="B26" s="20" t="s">
        <v>205</v>
      </c>
      <c r="C26" s="6">
        <v>907</v>
      </c>
      <c r="D26" s="6">
        <v>0</v>
      </c>
      <c r="E26" s="7">
        <v>475</v>
      </c>
      <c r="F26" s="8"/>
      <c r="G26" s="8"/>
      <c r="H26" s="8"/>
      <c r="I26" s="8"/>
      <c r="J26" s="8">
        <v>475</v>
      </c>
      <c r="K26" s="8">
        <v>907</v>
      </c>
    </row>
    <row r="27" spans="1:11" s="9" customFormat="1" ht="14.25" hidden="1">
      <c r="A27" s="17" t="s">
        <v>177</v>
      </c>
      <c r="B27" s="20" t="s">
        <v>206</v>
      </c>
      <c r="C27" s="10">
        <v>115386</v>
      </c>
      <c r="D27" s="10">
        <v>0</v>
      </c>
      <c r="E27" s="11">
        <v>159529</v>
      </c>
      <c r="F27" s="12"/>
      <c r="G27" s="12"/>
      <c r="H27" s="12"/>
      <c r="I27" s="12"/>
      <c r="J27" s="12">
        <v>159529</v>
      </c>
      <c r="K27" s="12">
        <v>115386</v>
      </c>
    </row>
    <row r="28" spans="1:11" s="9" customFormat="1" ht="15">
      <c r="A28" s="16" t="s">
        <v>207</v>
      </c>
      <c r="B28" s="20" t="s">
        <v>208</v>
      </c>
      <c r="C28" s="6">
        <v>115386</v>
      </c>
      <c r="D28" s="6">
        <v>0</v>
      </c>
      <c r="E28" s="7">
        <v>159529</v>
      </c>
      <c r="F28" s="8"/>
      <c r="G28" s="8"/>
      <c r="H28" s="8"/>
      <c r="I28" s="8"/>
      <c r="J28" s="8">
        <v>159529</v>
      </c>
      <c r="K28" s="8">
        <v>115386</v>
      </c>
    </row>
    <row r="29" spans="1:11" s="9" customFormat="1" ht="21" customHeight="1">
      <c r="A29" s="16" t="s">
        <v>178</v>
      </c>
      <c r="B29" s="19" t="s">
        <v>209</v>
      </c>
      <c r="C29" s="6">
        <f>C28+C26</f>
        <v>116293</v>
      </c>
      <c r="D29" s="6">
        <f>D28+D26</f>
        <v>0</v>
      </c>
      <c r="E29" s="7">
        <f>E28+E26</f>
        <v>160004</v>
      </c>
      <c r="F29" s="8"/>
      <c r="G29" s="8"/>
      <c r="H29" s="8"/>
      <c r="I29" s="8"/>
      <c r="J29" s="8">
        <v>160004</v>
      </c>
      <c r="K29" s="8">
        <v>116293</v>
      </c>
    </row>
    <row r="30" spans="1:11" s="9" customFormat="1" ht="28.5" hidden="1">
      <c r="A30" s="17" t="s">
        <v>57</v>
      </c>
      <c r="B30" s="20" t="s">
        <v>210</v>
      </c>
      <c r="C30" s="10">
        <v>10747</v>
      </c>
      <c r="D30" s="10">
        <v>0</v>
      </c>
      <c r="E30" s="11">
        <v>15356</v>
      </c>
      <c r="F30" s="12"/>
      <c r="G30" s="12"/>
      <c r="H30" s="12"/>
      <c r="I30" s="12"/>
      <c r="J30" s="12">
        <v>15356</v>
      </c>
      <c r="K30" s="12">
        <v>10747</v>
      </c>
    </row>
    <row r="31" spans="1:11" s="9" customFormat="1" ht="28.5" hidden="1">
      <c r="A31" s="17" t="s">
        <v>211</v>
      </c>
      <c r="B31" s="20" t="s">
        <v>212</v>
      </c>
      <c r="C31" s="10">
        <v>2979</v>
      </c>
      <c r="D31" s="10">
        <v>0</v>
      </c>
      <c r="E31" s="11">
        <v>6404</v>
      </c>
      <c r="F31" s="12"/>
      <c r="G31" s="12"/>
      <c r="H31" s="12"/>
      <c r="I31" s="12"/>
      <c r="J31" s="12">
        <v>6404</v>
      </c>
      <c r="K31" s="12">
        <v>2979</v>
      </c>
    </row>
    <row r="32" spans="1:11" s="9" customFormat="1" ht="28.5" hidden="1">
      <c r="A32" s="17" t="s">
        <v>213</v>
      </c>
      <c r="B32" s="20" t="s">
        <v>214</v>
      </c>
      <c r="C32" s="10">
        <v>5840</v>
      </c>
      <c r="D32" s="10">
        <v>0</v>
      </c>
      <c r="E32" s="11">
        <v>3996</v>
      </c>
      <c r="F32" s="12"/>
      <c r="G32" s="12"/>
      <c r="H32" s="12"/>
      <c r="I32" s="12"/>
      <c r="J32" s="12">
        <v>3996</v>
      </c>
      <c r="K32" s="12">
        <v>5840</v>
      </c>
    </row>
    <row r="33" spans="1:11" s="9" customFormat="1" ht="28.5" hidden="1">
      <c r="A33" s="17" t="s">
        <v>109</v>
      </c>
      <c r="B33" s="20" t="s">
        <v>215</v>
      </c>
      <c r="C33" s="10">
        <v>1928</v>
      </c>
      <c r="D33" s="10">
        <v>0</v>
      </c>
      <c r="E33" s="11">
        <v>4956</v>
      </c>
      <c r="F33" s="12"/>
      <c r="G33" s="12"/>
      <c r="H33" s="12"/>
      <c r="I33" s="12"/>
      <c r="J33" s="12">
        <v>4956</v>
      </c>
      <c r="K33" s="12">
        <v>1928</v>
      </c>
    </row>
    <row r="34" spans="1:11" s="9" customFormat="1" ht="28.5" hidden="1">
      <c r="A34" s="17" t="s">
        <v>216</v>
      </c>
      <c r="B34" s="20" t="s">
        <v>217</v>
      </c>
      <c r="C34" s="10">
        <v>875</v>
      </c>
      <c r="D34" s="10">
        <v>0</v>
      </c>
      <c r="E34" s="11">
        <v>1021</v>
      </c>
      <c r="F34" s="12"/>
      <c r="G34" s="12"/>
      <c r="H34" s="12"/>
      <c r="I34" s="12"/>
      <c r="J34" s="12">
        <v>1021</v>
      </c>
      <c r="K34" s="12">
        <v>875</v>
      </c>
    </row>
    <row r="35" spans="1:11" s="9" customFormat="1" ht="42.75" hidden="1">
      <c r="A35" s="17" t="s">
        <v>218</v>
      </c>
      <c r="B35" s="20" t="s">
        <v>219</v>
      </c>
      <c r="C35" s="10">
        <v>763</v>
      </c>
      <c r="D35" s="10">
        <v>0</v>
      </c>
      <c r="E35" s="11">
        <v>690</v>
      </c>
      <c r="F35" s="12"/>
      <c r="G35" s="12"/>
      <c r="H35" s="12"/>
      <c r="I35" s="12"/>
      <c r="J35" s="12">
        <v>690</v>
      </c>
      <c r="K35" s="12">
        <v>763</v>
      </c>
    </row>
    <row r="36" spans="1:11" s="9" customFormat="1" ht="28.5" hidden="1">
      <c r="A36" s="17" t="s">
        <v>220</v>
      </c>
      <c r="B36" s="20" t="s">
        <v>221</v>
      </c>
      <c r="C36" s="10">
        <v>0</v>
      </c>
      <c r="D36" s="10">
        <v>0</v>
      </c>
      <c r="E36" s="11">
        <v>204</v>
      </c>
      <c r="F36" s="12"/>
      <c r="G36" s="12"/>
      <c r="H36" s="12"/>
      <c r="I36" s="12"/>
      <c r="J36" s="12">
        <v>204</v>
      </c>
      <c r="K36" s="12">
        <v>0</v>
      </c>
    </row>
    <row r="37" spans="1:11" s="9" customFormat="1" ht="28.5" hidden="1">
      <c r="A37" s="17" t="s">
        <v>59</v>
      </c>
      <c r="B37" s="20" t="s">
        <v>222</v>
      </c>
      <c r="C37" s="10">
        <v>0</v>
      </c>
      <c r="D37" s="10">
        <v>0</v>
      </c>
      <c r="E37" s="11">
        <v>83</v>
      </c>
      <c r="F37" s="12"/>
      <c r="G37" s="12"/>
      <c r="H37" s="12"/>
      <c r="I37" s="12"/>
      <c r="J37" s="12">
        <v>83</v>
      </c>
      <c r="K37" s="12">
        <v>0</v>
      </c>
    </row>
    <row r="38" spans="1:11" s="9" customFormat="1" ht="28.5" hidden="1">
      <c r="A38" s="17" t="s">
        <v>61</v>
      </c>
      <c r="B38" s="20" t="s">
        <v>223</v>
      </c>
      <c r="C38" s="10">
        <v>112</v>
      </c>
      <c r="D38" s="10">
        <v>0</v>
      </c>
      <c r="E38" s="11">
        <v>44</v>
      </c>
      <c r="F38" s="12"/>
      <c r="G38" s="12"/>
      <c r="H38" s="12"/>
      <c r="I38" s="12"/>
      <c r="J38" s="12">
        <v>44</v>
      </c>
      <c r="K38" s="12">
        <v>112</v>
      </c>
    </row>
    <row r="39" spans="1:11" s="9" customFormat="1" ht="28.5" hidden="1">
      <c r="A39" s="17" t="s">
        <v>224</v>
      </c>
      <c r="B39" s="20" t="s">
        <v>225</v>
      </c>
      <c r="C39" s="10">
        <v>20870</v>
      </c>
      <c r="D39" s="10">
        <v>0</v>
      </c>
      <c r="E39" s="11">
        <v>255</v>
      </c>
      <c r="F39" s="12"/>
      <c r="G39" s="12"/>
      <c r="H39" s="12"/>
      <c r="I39" s="12"/>
      <c r="J39" s="12">
        <v>255</v>
      </c>
      <c r="K39" s="12">
        <v>20870</v>
      </c>
    </row>
    <row r="40" spans="1:11" s="9" customFormat="1" ht="42.75" hidden="1">
      <c r="A40" s="17" t="s">
        <v>226</v>
      </c>
      <c r="B40" s="20" t="s">
        <v>227</v>
      </c>
      <c r="C40" s="10">
        <v>20870</v>
      </c>
      <c r="D40" s="10">
        <v>0</v>
      </c>
      <c r="E40" s="11">
        <v>255</v>
      </c>
      <c r="F40" s="12"/>
      <c r="G40" s="12"/>
      <c r="H40" s="12"/>
      <c r="I40" s="12"/>
      <c r="J40" s="12">
        <v>255</v>
      </c>
      <c r="K40" s="12">
        <v>20870</v>
      </c>
    </row>
    <row r="41" spans="1:11" s="9" customFormat="1" ht="19.5" customHeight="1">
      <c r="A41" s="16" t="s">
        <v>228</v>
      </c>
      <c r="B41" s="20" t="s">
        <v>229</v>
      </c>
      <c r="C41" s="6">
        <f>C30+C34+C39</f>
        <v>32492</v>
      </c>
      <c r="D41" s="6">
        <f>SUM(D30:D40)</f>
        <v>0</v>
      </c>
      <c r="E41" s="7">
        <f>E30+E34+E39</f>
        <v>16632</v>
      </c>
      <c r="F41" s="8"/>
      <c r="G41" s="8"/>
      <c r="H41" s="8"/>
      <c r="I41" s="8"/>
      <c r="J41" s="8">
        <v>16632</v>
      </c>
      <c r="K41" s="8">
        <v>32492</v>
      </c>
    </row>
    <row r="42" spans="1:11" s="9" customFormat="1" ht="28.5" hidden="1">
      <c r="A42" s="17" t="s">
        <v>121</v>
      </c>
      <c r="B42" s="20" t="s">
        <v>230</v>
      </c>
      <c r="C42" s="10">
        <v>85</v>
      </c>
      <c r="D42" s="10">
        <v>0</v>
      </c>
      <c r="E42" s="11">
        <v>281</v>
      </c>
      <c r="F42" s="12"/>
      <c r="G42" s="12"/>
      <c r="H42" s="12"/>
      <c r="I42" s="12"/>
      <c r="J42" s="12">
        <v>281</v>
      </c>
      <c r="K42" s="12">
        <v>85</v>
      </c>
    </row>
    <row r="43" spans="1:11" s="9" customFormat="1" ht="28.5" hidden="1">
      <c r="A43" s="17" t="s">
        <v>231</v>
      </c>
      <c r="B43" s="20" t="s">
        <v>232</v>
      </c>
      <c r="C43" s="10">
        <v>85</v>
      </c>
      <c r="D43" s="10">
        <v>0</v>
      </c>
      <c r="E43" s="11">
        <v>281</v>
      </c>
      <c r="F43" s="12"/>
      <c r="G43" s="12"/>
      <c r="H43" s="12"/>
      <c r="I43" s="12"/>
      <c r="J43" s="12">
        <v>281</v>
      </c>
      <c r="K43" s="12">
        <v>85</v>
      </c>
    </row>
    <row r="44" spans="1:11" s="9" customFormat="1" ht="28.5" hidden="1">
      <c r="A44" s="17" t="s">
        <v>233</v>
      </c>
      <c r="B44" s="20" t="s">
        <v>234</v>
      </c>
      <c r="C44" s="10">
        <v>4564</v>
      </c>
      <c r="D44" s="10">
        <v>0</v>
      </c>
      <c r="E44" s="11">
        <v>3820</v>
      </c>
      <c r="F44" s="12"/>
      <c r="G44" s="12"/>
      <c r="H44" s="12"/>
      <c r="I44" s="12"/>
      <c r="J44" s="12">
        <v>3820</v>
      </c>
      <c r="K44" s="12">
        <v>4564</v>
      </c>
    </row>
    <row r="45" spans="1:11" s="9" customFormat="1" ht="42.75" hidden="1">
      <c r="A45" s="17" t="s">
        <v>67</v>
      </c>
      <c r="B45" s="20" t="s">
        <v>235</v>
      </c>
      <c r="C45" s="10">
        <v>4564</v>
      </c>
      <c r="D45" s="10">
        <v>0</v>
      </c>
      <c r="E45" s="11">
        <v>3820</v>
      </c>
      <c r="F45" s="12"/>
      <c r="G45" s="12"/>
      <c r="H45" s="12"/>
      <c r="I45" s="12"/>
      <c r="J45" s="12">
        <v>3820</v>
      </c>
      <c r="K45" s="12">
        <v>4564</v>
      </c>
    </row>
    <row r="46" spans="1:11" s="9" customFormat="1" ht="28.5">
      <c r="A46" s="16" t="s">
        <v>236</v>
      </c>
      <c r="B46" s="20" t="s">
        <v>237</v>
      </c>
      <c r="C46" s="6">
        <f>C42+C44</f>
        <v>4649</v>
      </c>
      <c r="D46" s="6">
        <f>D42+D44</f>
        <v>0</v>
      </c>
      <c r="E46" s="7">
        <f>E42+E44</f>
        <v>4101</v>
      </c>
      <c r="F46" s="8"/>
      <c r="G46" s="8"/>
      <c r="H46" s="8"/>
      <c r="I46" s="8"/>
      <c r="J46" s="8">
        <v>4101</v>
      </c>
      <c r="K46" s="8">
        <v>4649</v>
      </c>
    </row>
    <row r="47" spans="1:11" s="9" customFormat="1" ht="14.25" hidden="1">
      <c r="A47" s="17" t="s">
        <v>238</v>
      </c>
      <c r="B47" s="20" t="s">
        <v>239</v>
      </c>
      <c r="C47" s="10">
        <v>69</v>
      </c>
      <c r="D47" s="10">
        <v>0</v>
      </c>
      <c r="E47" s="11">
        <v>31</v>
      </c>
      <c r="F47" s="12"/>
      <c r="G47" s="12"/>
      <c r="H47" s="12"/>
      <c r="I47" s="12"/>
      <c r="J47" s="12">
        <v>31</v>
      </c>
      <c r="K47" s="12">
        <v>69</v>
      </c>
    </row>
    <row r="48" spans="1:11" s="9" customFormat="1" ht="14.25" hidden="1">
      <c r="A48" s="17" t="s">
        <v>240</v>
      </c>
      <c r="B48" s="20" t="s">
        <v>241</v>
      </c>
      <c r="C48" s="10">
        <v>0</v>
      </c>
      <c r="D48" s="10">
        <v>0</v>
      </c>
      <c r="E48" s="11">
        <v>31</v>
      </c>
      <c r="F48" s="12"/>
      <c r="G48" s="12"/>
      <c r="H48" s="12"/>
      <c r="I48" s="12"/>
      <c r="J48" s="12">
        <v>31</v>
      </c>
      <c r="K48" s="12">
        <v>0</v>
      </c>
    </row>
    <row r="49" spans="1:11" s="9" customFormat="1" ht="14.25" hidden="1">
      <c r="A49" s="17" t="s">
        <v>127</v>
      </c>
      <c r="B49" s="20" t="s">
        <v>242</v>
      </c>
      <c r="C49" s="10">
        <v>69</v>
      </c>
      <c r="D49" s="10">
        <v>0</v>
      </c>
      <c r="E49" s="11">
        <v>0</v>
      </c>
      <c r="F49" s="12"/>
      <c r="G49" s="12"/>
      <c r="H49" s="12"/>
      <c r="I49" s="12"/>
      <c r="J49" s="12">
        <v>0</v>
      </c>
      <c r="K49" s="12">
        <v>69</v>
      </c>
    </row>
    <row r="50" spans="1:11" s="9" customFormat="1" ht="14.25" hidden="1">
      <c r="A50" s="17" t="s">
        <v>243</v>
      </c>
      <c r="B50" s="20" t="s">
        <v>244</v>
      </c>
      <c r="C50" s="10">
        <v>100</v>
      </c>
      <c r="D50" s="10">
        <v>0</v>
      </c>
      <c r="E50" s="11">
        <v>100</v>
      </c>
      <c r="F50" s="12"/>
      <c r="G50" s="12"/>
      <c r="H50" s="12"/>
      <c r="I50" s="12"/>
      <c r="J50" s="12">
        <v>100</v>
      </c>
      <c r="K50" s="12">
        <v>100</v>
      </c>
    </row>
    <row r="51" spans="1:11" s="9" customFormat="1" ht="18.75" customHeight="1">
      <c r="A51" s="16" t="s">
        <v>245</v>
      </c>
      <c r="B51" s="20" t="s">
        <v>246</v>
      </c>
      <c r="C51" s="6">
        <f>SUM(C49:C50)</f>
        <v>169</v>
      </c>
      <c r="D51" s="6">
        <v>0</v>
      </c>
      <c r="E51" s="7">
        <v>131</v>
      </c>
      <c r="F51" s="8"/>
      <c r="G51" s="8"/>
      <c r="H51" s="8"/>
      <c r="I51" s="8"/>
      <c r="J51" s="8">
        <v>131</v>
      </c>
      <c r="K51" s="8">
        <v>169</v>
      </c>
    </row>
    <row r="52" spans="1:11" s="9" customFormat="1" ht="19.5" customHeight="1">
      <c r="A52" s="16" t="s">
        <v>130</v>
      </c>
      <c r="B52" s="19" t="s">
        <v>247</v>
      </c>
      <c r="C52" s="6">
        <f>C41+C46+C51</f>
        <v>37310</v>
      </c>
      <c r="D52" s="6">
        <f>D41+D46+D51</f>
        <v>0</v>
      </c>
      <c r="E52" s="7">
        <f>E41+E46+E51</f>
        <v>20864</v>
      </c>
      <c r="F52" s="8"/>
      <c r="G52" s="8"/>
      <c r="H52" s="8"/>
      <c r="I52" s="8"/>
      <c r="J52" s="8">
        <v>20864</v>
      </c>
      <c r="K52" s="8">
        <v>37310</v>
      </c>
    </row>
    <row r="53" spans="1:11" s="9" customFormat="1" ht="14.25" hidden="1">
      <c r="A53" s="17" t="s">
        <v>132</v>
      </c>
      <c r="B53" s="20" t="s">
        <v>248</v>
      </c>
      <c r="C53" s="10">
        <v>5600</v>
      </c>
      <c r="D53" s="10">
        <v>0</v>
      </c>
      <c r="E53" s="11">
        <v>6467</v>
      </c>
      <c r="F53" s="12"/>
      <c r="G53" s="12"/>
      <c r="H53" s="12"/>
      <c r="I53" s="12"/>
      <c r="J53" s="12">
        <v>6467</v>
      </c>
      <c r="K53" s="12">
        <v>5600</v>
      </c>
    </row>
    <row r="54" spans="1:11" s="9" customFormat="1" ht="28.5" hidden="1">
      <c r="A54" s="17" t="s">
        <v>249</v>
      </c>
      <c r="B54" s="20" t="s">
        <v>250</v>
      </c>
      <c r="C54" s="10">
        <v>0</v>
      </c>
      <c r="D54" s="10">
        <v>0</v>
      </c>
      <c r="E54" s="11">
        <v>427</v>
      </c>
      <c r="F54" s="12"/>
      <c r="G54" s="12"/>
      <c r="H54" s="12"/>
      <c r="I54" s="12"/>
      <c r="J54" s="12">
        <v>427</v>
      </c>
      <c r="K54" s="12">
        <v>0</v>
      </c>
    </row>
    <row r="55" spans="1:11" s="9" customFormat="1" ht="20.25" customHeight="1">
      <c r="A55" s="16" t="s">
        <v>69</v>
      </c>
      <c r="B55" s="24" t="s">
        <v>251</v>
      </c>
      <c r="C55" s="6">
        <f>SUM(C53:C54)</f>
        <v>5600</v>
      </c>
      <c r="D55" s="6">
        <f>SUM(D53:D54)</f>
        <v>0</v>
      </c>
      <c r="E55" s="7">
        <f>SUM(E53:E54)</f>
        <v>6894</v>
      </c>
      <c r="F55" s="8"/>
      <c r="G55" s="8"/>
      <c r="H55" s="8"/>
      <c r="I55" s="8"/>
      <c r="J55" s="8">
        <v>6894</v>
      </c>
      <c r="K55" s="8">
        <v>5600</v>
      </c>
    </row>
    <row r="56" spans="1:11" s="9" customFormat="1" ht="33" customHeight="1">
      <c r="A56" s="16" t="s">
        <v>252</v>
      </c>
      <c r="B56" s="19" t="s">
        <v>253</v>
      </c>
      <c r="C56" s="6">
        <v>3616247</v>
      </c>
      <c r="D56" s="6">
        <v>0</v>
      </c>
      <c r="E56" s="7">
        <v>3727654</v>
      </c>
      <c r="F56" s="8"/>
      <c r="G56" s="8"/>
      <c r="H56" s="8"/>
      <c r="I56" s="8"/>
      <c r="J56" s="8">
        <v>3727654</v>
      </c>
      <c r="K56" s="8">
        <v>3616247</v>
      </c>
    </row>
    <row r="57" spans="1:11" s="1" customFormat="1" ht="31.5" customHeight="1">
      <c r="A57" s="52"/>
      <c r="B57" s="55" t="s">
        <v>324</v>
      </c>
      <c r="C57" s="53"/>
      <c r="D57" s="53"/>
      <c r="E57" s="54"/>
      <c r="F57" s="2"/>
      <c r="G57" s="2"/>
      <c r="H57" s="2"/>
      <c r="I57" s="2"/>
      <c r="J57" s="2"/>
      <c r="K57" s="2"/>
    </row>
    <row r="58" spans="1:11" s="9" customFormat="1" ht="14.25">
      <c r="A58" s="17" t="s">
        <v>254</v>
      </c>
      <c r="B58" s="20" t="s">
        <v>255</v>
      </c>
      <c r="C58" s="10">
        <v>3593391</v>
      </c>
      <c r="D58" s="10">
        <v>0</v>
      </c>
      <c r="E58" s="11">
        <v>3593391</v>
      </c>
      <c r="F58" s="12"/>
      <c r="G58" s="12"/>
      <c r="H58" s="12"/>
      <c r="I58" s="12"/>
      <c r="J58" s="12">
        <v>3593391</v>
      </c>
      <c r="K58" s="12">
        <v>3593391</v>
      </c>
    </row>
    <row r="59" spans="1:11" s="9" customFormat="1" ht="14.25">
      <c r="A59" s="17" t="s">
        <v>135</v>
      </c>
      <c r="B59" s="20" t="s">
        <v>256</v>
      </c>
      <c r="C59" s="10">
        <v>79641</v>
      </c>
      <c r="D59" s="10">
        <v>0</v>
      </c>
      <c r="E59" s="11">
        <v>79641</v>
      </c>
      <c r="F59" s="12"/>
      <c r="G59" s="12"/>
      <c r="H59" s="12"/>
      <c r="I59" s="12"/>
      <c r="J59" s="12">
        <v>79641</v>
      </c>
      <c r="K59" s="12">
        <v>79641</v>
      </c>
    </row>
    <row r="60" spans="1:11" s="9" customFormat="1" ht="14.25">
      <c r="A60" s="17" t="s">
        <v>71</v>
      </c>
      <c r="B60" s="20" t="s">
        <v>257</v>
      </c>
      <c r="C60" s="10">
        <v>-36818</v>
      </c>
      <c r="D60" s="10">
        <v>0</v>
      </c>
      <c r="E60" s="11">
        <v>-79630</v>
      </c>
      <c r="F60" s="12"/>
      <c r="G60" s="12"/>
      <c r="H60" s="12"/>
      <c r="I60" s="12"/>
      <c r="J60" s="12">
        <v>-79630</v>
      </c>
      <c r="K60" s="12">
        <v>-36818</v>
      </c>
    </row>
    <row r="61" spans="1:11" s="9" customFormat="1" ht="14.25">
      <c r="A61" s="17" t="s">
        <v>258</v>
      </c>
      <c r="B61" s="20" t="s">
        <v>259</v>
      </c>
      <c r="C61" s="10">
        <v>-42812</v>
      </c>
      <c r="D61" s="10">
        <v>0</v>
      </c>
      <c r="E61" s="98">
        <v>103860</v>
      </c>
      <c r="F61" s="12"/>
      <c r="G61" s="12"/>
      <c r="H61" s="12"/>
      <c r="I61" s="12"/>
      <c r="J61" s="12">
        <v>103860</v>
      </c>
      <c r="K61" s="12">
        <v>-42812</v>
      </c>
    </row>
    <row r="62" spans="1:11" s="9" customFormat="1" ht="19.5" customHeight="1">
      <c r="A62" s="16" t="s">
        <v>260</v>
      </c>
      <c r="B62" s="19" t="s">
        <v>261</v>
      </c>
      <c r="C62" s="6">
        <f>SUM(C58:C61)</f>
        <v>3593402</v>
      </c>
      <c r="D62" s="6">
        <f>SUM(D58:D61)</f>
        <v>0</v>
      </c>
      <c r="E62" s="7">
        <f>SUM(E58:E61)</f>
        <v>3697262</v>
      </c>
      <c r="F62" s="8"/>
      <c r="G62" s="8"/>
      <c r="H62" s="8"/>
      <c r="I62" s="8"/>
      <c r="J62" s="8">
        <v>3697262</v>
      </c>
      <c r="K62" s="8">
        <v>3593402</v>
      </c>
    </row>
    <row r="63" spans="1:11" s="9" customFormat="1" ht="14.25" hidden="1">
      <c r="A63" s="17" t="s">
        <v>262</v>
      </c>
      <c r="B63" s="20" t="s">
        <v>263</v>
      </c>
      <c r="C63" s="10">
        <v>862</v>
      </c>
      <c r="D63" s="10">
        <v>0</v>
      </c>
      <c r="E63" s="11">
        <v>3761</v>
      </c>
      <c r="F63" s="12"/>
      <c r="G63" s="12"/>
      <c r="H63" s="12"/>
      <c r="I63" s="12"/>
      <c r="J63" s="12">
        <v>3761</v>
      </c>
      <c r="K63" s="12">
        <v>862</v>
      </c>
    </row>
    <row r="64" spans="1:11" s="9" customFormat="1" ht="28.5" hidden="1">
      <c r="A64" s="17" t="s">
        <v>264</v>
      </c>
      <c r="B64" s="20" t="s">
        <v>265</v>
      </c>
      <c r="C64" s="10">
        <v>80</v>
      </c>
      <c r="D64" s="10">
        <v>0</v>
      </c>
      <c r="E64" s="11">
        <v>139</v>
      </c>
      <c r="F64" s="12"/>
      <c r="G64" s="12"/>
      <c r="H64" s="12"/>
      <c r="I64" s="12"/>
      <c r="J64" s="12">
        <v>139</v>
      </c>
      <c r="K64" s="12">
        <v>80</v>
      </c>
    </row>
    <row r="65" spans="1:11" s="9" customFormat="1" ht="15">
      <c r="A65" s="16" t="s">
        <v>141</v>
      </c>
      <c r="B65" s="20" t="s">
        <v>266</v>
      </c>
      <c r="C65" s="6">
        <f>SUM(C63:C64)</f>
        <v>942</v>
      </c>
      <c r="D65" s="6">
        <f>SUM(D63:D64)</f>
        <v>0</v>
      </c>
      <c r="E65" s="7">
        <f>SUM(E63:E64)</f>
        <v>3900</v>
      </c>
      <c r="F65" s="8"/>
      <c r="G65" s="8"/>
      <c r="H65" s="8"/>
      <c r="I65" s="8"/>
      <c r="J65" s="8">
        <v>3900</v>
      </c>
      <c r="K65" s="8">
        <v>942</v>
      </c>
    </row>
    <row r="66" spans="1:11" s="9" customFormat="1" ht="28.5" hidden="1">
      <c r="A66" s="17" t="s">
        <v>76</v>
      </c>
      <c r="B66" s="20" t="s">
        <v>267</v>
      </c>
      <c r="C66" s="10">
        <v>8</v>
      </c>
      <c r="D66" s="10">
        <v>0</v>
      </c>
      <c r="E66" s="11">
        <v>0</v>
      </c>
      <c r="F66" s="12"/>
      <c r="G66" s="12"/>
      <c r="H66" s="12"/>
      <c r="I66" s="12"/>
      <c r="J66" s="12">
        <v>0</v>
      </c>
      <c r="K66" s="12">
        <v>8</v>
      </c>
    </row>
    <row r="67" spans="1:11" s="9" customFormat="1" ht="28.5" hidden="1">
      <c r="A67" s="17" t="s">
        <v>84</v>
      </c>
      <c r="B67" s="20" t="s">
        <v>268</v>
      </c>
      <c r="C67" s="10">
        <v>3562</v>
      </c>
      <c r="D67" s="10">
        <v>0</v>
      </c>
      <c r="E67" s="11">
        <v>4440</v>
      </c>
      <c r="F67" s="12"/>
      <c r="G67" s="12"/>
      <c r="H67" s="12"/>
      <c r="I67" s="12"/>
      <c r="J67" s="12">
        <v>4440</v>
      </c>
      <c r="K67" s="12">
        <v>3562</v>
      </c>
    </row>
    <row r="68" spans="1:11" s="9" customFormat="1" ht="28.5">
      <c r="A68" s="16" t="s">
        <v>269</v>
      </c>
      <c r="B68" s="20" t="s">
        <v>270</v>
      </c>
      <c r="C68" s="6">
        <f>SUM(C66:C67)</f>
        <v>3570</v>
      </c>
      <c r="D68" s="6">
        <f>SUM(D66:D67)</f>
        <v>0</v>
      </c>
      <c r="E68" s="7">
        <f>SUM(E66:E67)</f>
        <v>4440</v>
      </c>
      <c r="F68" s="8"/>
      <c r="G68" s="8"/>
      <c r="H68" s="8"/>
      <c r="I68" s="8"/>
      <c r="J68" s="8">
        <v>4440</v>
      </c>
      <c r="K68" s="8">
        <v>3570</v>
      </c>
    </row>
    <row r="69" spans="1:11" s="9" customFormat="1" ht="14.25" hidden="1">
      <c r="A69" s="17" t="s">
        <v>271</v>
      </c>
      <c r="B69" s="20" t="s">
        <v>272</v>
      </c>
      <c r="C69" s="10">
        <v>8615</v>
      </c>
      <c r="D69" s="10">
        <v>0</v>
      </c>
      <c r="E69" s="11">
        <v>10554</v>
      </c>
      <c r="F69" s="12"/>
      <c r="G69" s="12"/>
      <c r="H69" s="12"/>
      <c r="I69" s="12"/>
      <c r="J69" s="12">
        <v>10554</v>
      </c>
      <c r="K69" s="12">
        <v>8615</v>
      </c>
    </row>
    <row r="70" spans="1:11" s="9" customFormat="1" ht="28.5" hidden="1">
      <c r="A70" s="17" t="s">
        <v>273</v>
      </c>
      <c r="B70" s="20" t="s">
        <v>274</v>
      </c>
      <c r="C70" s="10">
        <v>8615</v>
      </c>
      <c r="D70" s="10">
        <v>0</v>
      </c>
      <c r="E70" s="11">
        <v>10554</v>
      </c>
      <c r="F70" s="12"/>
      <c r="G70" s="12"/>
      <c r="H70" s="12"/>
      <c r="I70" s="12"/>
      <c r="J70" s="12">
        <v>10554</v>
      </c>
      <c r="K70" s="12">
        <v>8615</v>
      </c>
    </row>
    <row r="71" spans="1:11" s="9" customFormat="1" ht="14.25" hidden="1">
      <c r="A71" s="17" t="s">
        <v>275</v>
      </c>
      <c r="B71" s="20" t="s">
        <v>276</v>
      </c>
      <c r="C71" s="10">
        <v>0</v>
      </c>
      <c r="D71" s="10">
        <v>0</v>
      </c>
      <c r="E71" s="11">
        <v>462</v>
      </c>
      <c r="F71" s="12"/>
      <c r="G71" s="12"/>
      <c r="H71" s="12"/>
      <c r="I71" s="12"/>
      <c r="J71" s="12">
        <v>462</v>
      </c>
      <c r="K71" s="12">
        <v>0</v>
      </c>
    </row>
    <row r="72" spans="1:11" s="9" customFormat="1" ht="28.5" hidden="1">
      <c r="A72" s="17" t="s">
        <v>277</v>
      </c>
      <c r="B72" s="20" t="s">
        <v>278</v>
      </c>
      <c r="C72" s="10">
        <v>155</v>
      </c>
      <c r="D72" s="10">
        <v>0</v>
      </c>
      <c r="E72" s="11">
        <v>0</v>
      </c>
      <c r="F72" s="12"/>
      <c r="G72" s="12"/>
      <c r="H72" s="12"/>
      <c r="I72" s="12"/>
      <c r="J72" s="12">
        <v>0</v>
      </c>
      <c r="K72" s="12">
        <v>155</v>
      </c>
    </row>
    <row r="73" spans="1:11" s="9" customFormat="1" ht="15">
      <c r="A73" s="16" t="s">
        <v>279</v>
      </c>
      <c r="B73" s="20" t="s">
        <v>280</v>
      </c>
      <c r="C73" s="6">
        <f>C69+C72</f>
        <v>8770</v>
      </c>
      <c r="D73" s="6">
        <f>D69+D72</f>
        <v>0</v>
      </c>
      <c r="E73" s="7">
        <f>E69+E71</f>
        <v>11016</v>
      </c>
      <c r="F73" s="8"/>
      <c r="G73" s="8"/>
      <c r="H73" s="8"/>
      <c r="I73" s="8"/>
      <c r="J73" s="8">
        <v>11016</v>
      </c>
      <c r="K73" s="8">
        <v>8770</v>
      </c>
    </row>
    <row r="74" spans="1:11" s="9" customFormat="1" ht="18" customHeight="1">
      <c r="A74" s="16" t="s">
        <v>281</v>
      </c>
      <c r="B74" s="19" t="s">
        <v>282</v>
      </c>
      <c r="C74" s="6">
        <v>13282</v>
      </c>
      <c r="D74" s="6">
        <v>0</v>
      </c>
      <c r="E74" s="7">
        <v>19356</v>
      </c>
      <c r="F74" s="8"/>
      <c r="G74" s="8"/>
      <c r="H74" s="8"/>
      <c r="I74" s="8"/>
      <c r="J74" s="8">
        <v>19356</v>
      </c>
      <c r="K74" s="8">
        <v>13282</v>
      </c>
    </row>
    <row r="75" spans="1:11" s="9" customFormat="1" ht="14.25" hidden="1">
      <c r="A75" s="17" t="s">
        <v>150</v>
      </c>
      <c r="B75" s="20" t="s">
        <v>283</v>
      </c>
      <c r="C75" s="10">
        <v>9563</v>
      </c>
      <c r="D75" s="10">
        <v>0</v>
      </c>
      <c r="E75" s="11">
        <v>11036</v>
      </c>
      <c r="F75" s="12"/>
      <c r="G75" s="12"/>
      <c r="H75" s="12"/>
      <c r="I75" s="12"/>
      <c r="J75" s="12">
        <v>11036</v>
      </c>
      <c r="K75" s="12">
        <v>9563</v>
      </c>
    </row>
    <row r="76" spans="1:11" s="9" customFormat="1" ht="19.5" customHeight="1">
      <c r="A76" s="16" t="s">
        <v>284</v>
      </c>
      <c r="B76" s="19" t="s">
        <v>285</v>
      </c>
      <c r="C76" s="6">
        <v>9563</v>
      </c>
      <c r="D76" s="6">
        <v>0</v>
      </c>
      <c r="E76" s="7">
        <v>11036</v>
      </c>
      <c r="F76" s="8"/>
      <c r="G76" s="8"/>
      <c r="H76" s="8"/>
      <c r="I76" s="8"/>
      <c r="J76" s="8">
        <v>11036</v>
      </c>
      <c r="K76" s="8">
        <v>9563</v>
      </c>
    </row>
    <row r="77" spans="1:11" s="9" customFormat="1" ht="29.25" customHeight="1" thickBot="1">
      <c r="A77" s="18" t="s">
        <v>286</v>
      </c>
      <c r="B77" s="21" t="s">
        <v>287</v>
      </c>
      <c r="C77" s="13">
        <v>3616247</v>
      </c>
      <c r="D77" s="13">
        <v>0</v>
      </c>
      <c r="E77" s="14">
        <v>3727654</v>
      </c>
      <c r="F77" s="8"/>
      <c r="G77" s="8"/>
      <c r="H77" s="8"/>
      <c r="I77" s="8"/>
      <c r="J77" s="8">
        <v>3727654</v>
      </c>
      <c r="K77" s="8">
        <v>3616247</v>
      </c>
    </row>
    <row r="79" ht="15">
      <c r="B79" s="56" t="s">
        <v>325</v>
      </c>
    </row>
    <row r="80" ht="12.75">
      <c r="D80" t="s">
        <v>326</v>
      </c>
    </row>
    <row r="81" ht="12.75">
      <c r="D81" t="s">
        <v>327</v>
      </c>
    </row>
    <row r="82" ht="12.75">
      <c r="D82" t="s">
        <v>328</v>
      </c>
    </row>
  </sheetData>
  <sheetProtection/>
  <mergeCells count="1">
    <mergeCell ref="A1:E1"/>
  </mergeCells>
  <printOptions horizontalCentered="1" verticalCentered="1"/>
  <pageMargins left="0" right="0" top="0" bottom="0.3937007874015748" header="0" footer="0.11811023622047245"/>
  <pageSetup horizontalDpi="300" verticalDpi="300" orientation="portrait" scale="79" r:id="rId1"/>
  <headerFooter alignWithMargins="0">
    <oddFooter>&amp;LBalatonvilágos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41" sqref="F41"/>
    </sheetView>
  </sheetViews>
  <sheetFormatPr defaultColWidth="9.00390625" defaultRowHeight="12.75"/>
  <cols>
    <col min="1" max="1" width="70.00390625" style="25" customWidth="1"/>
    <col min="2" max="2" width="10.625" style="25" customWidth="1"/>
    <col min="3" max="3" width="8.125" style="25" customWidth="1"/>
    <col min="4" max="8" width="10.875" style="25" customWidth="1"/>
    <col min="9" max="9" width="19.125" style="25" customWidth="1"/>
    <col min="10" max="10" width="4.00390625" style="25" customWidth="1"/>
    <col min="11" max="11" width="19.125" style="25" customWidth="1"/>
    <col min="12" max="16384" width="9.125" style="25" customWidth="1"/>
  </cols>
  <sheetData>
    <row r="1" spans="1:4" ht="25.5" customHeight="1" thickBot="1">
      <c r="A1" s="117"/>
      <c r="B1" s="117"/>
      <c r="C1" s="117"/>
      <c r="D1" s="117"/>
    </row>
    <row r="2" spans="1:11" ht="40.5" customHeight="1">
      <c r="A2" s="32" t="s">
        <v>2</v>
      </c>
      <c r="B2" s="33" t="s">
        <v>181</v>
      </c>
      <c r="C2" s="43" t="s">
        <v>182</v>
      </c>
      <c r="D2" s="34" t="s">
        <v>183</v>
      </c>
      <c r="E2" s="111"/>
      <c r="F2" s="111"/>
      <c r="G2" s="111"/>
      <c r="H2" s="111"/>
      <c r="I2" s="26"/>
      <c r="J2" s="26"/>
      <c r="K2" s="26"/>
    </row>
    <row r="3" spans="1:11" ht="15" hidden="1">
      <c r="A3" s="35">
        <v>2</v>
      </c>
      <c r="B3" s="29">
        <v>3</v>
      </c>
      <c r="C3" s="29">
        <v>4</v>
      </c>
      <c r="D3" s="36">
        <v>5</v>
      </c>
      <c r="E3" s="111"/>
      <c r="F3" s="111"/>
      <c r="G3" s="111"/>
      <c r="H3" s="111"/>
      <c r="I3" s="26"/>
      <c r="J3" s="26"/>
      <c r="K3" s="26"/>
    </row>
    <row r="4" spans="1:11" ht="12.75">
      <c r="A4" s="44" t="s">
        <v>288</v>
      </c>
      <c r="B4" s="30">
        <v>156508</v>
      </c>
      <c r="C4" s="30">
        <v>0</v>
      </c>
      <c r="D4" s="38">
        <v>213906</v>
      </c>
      <c r="E4" s="112"/>
      <c r="F4" s="112"/>
      <c r="G4" s="112"/>
      <c r="H4" s="112"/>
      <c r="I4" s="27"/>
      <c r="J4" s="27"/>
      <c r="K4" s="27"/>
    </row>
    <row r="5" spans="1:11" ht="15.75" customHeight="1">
      <c r="A5" s="44" t="s">
        <v>289</v>
      </c>
      <c r="B5" s="30">
        <v>44875</v>
      </c>
      <c r="C5" s="30">
        <v>0</v>
      </c>
      <c r="D5" s="38">
        <v>43988</v>
      </c>
      <c r="E5" s="112"/>
      <c r="F5" s="112"/>
      <c r="G5" s="112"/>
      <c r="H5" s="112"/>
      <c r="I5" s="27"/>
      <c r="J5" s="27"/>
      <c r="K5" s="27"/>
    </row>
    <row r="6" spans="1:11" ht="12.75">
      <c r="A6" s="44" t="s">
        <v>290</v>
      </c>
      <c r="B6" s="30">
        <v>0</v>
      </c>
      <c r="C6" s="30">
        <v>0</v>
      </c>
      <c r="D6" s="38">
        <v>9427</v>
      </c>
      <c r="E6" s="112"/>
      <c r="F6" s="112"/>
      <c r="G6" s="112"/>
      <c r="H6" s="112"/>
      <c r="I6" s="27"/>
      <c r="J6" s="27"/>
      <c r="K6" s="27"/>
    </row>
    <row r="7" spans="1:11" ht="24">
      <c r="A7" s="45" t="s">
        <v>322</v>
      </c>
      <c r="B7" s="31">
        <f>SUM(B4:B6)</f>
        <v>201383</v>
      </c>
      <c r="C7" s="31">
        <f>SUM(C4:C6)</f>
        <v>0</v>
      </c>
      <c r="D7" s="40">
        <f>SUM(D4:D6)</f>
        <v>267321</v>
      </c>
      <c r="E7" s="113"/>
      <c r="F7" s="113"/>
      <c r="G7" s="113"/>
      <c r="H7" s="113"/>
      <c r="I7" s="28"/>
      <c r="J7" s="28"/>
      <c r="K7" s="28"/>
    </row>
    <row r="8" spans="1:11" ht="12.75">
      <c r="A8" s="44" t="s">
        <v>291</v>
      </c>
      <c r="B8" s="30">
        <v>149519</v>
      </c>
      <c r="C8" s="30">
        <v>0</v>
      </c>
      <c r="D8" s="38">
        <v>165920</v>
      </c>
      <c r="E8" s="112"/>
      <c r="F8" s="112"/>
      <c r="G8" s="112"/>
      <c r="H8" s="112"/>
      <c r="I8" s="27"/>
      <c r="J8" s="27"/>
      <c r="K8" s="27"/>
    </row>
    <row r="9" spans="1:11" ht="12.75">
      <c r="A9" s="44" t="s">
        <v>292</v>
      </c>
      <c r="B9" s="30">
        <v>179800</v>
      </c>
      <c r="C9" s="30">
        <v>0</v>
      </c>
      <c r="D9" s="38">
        <v>212344</v>
      </c>
      <c r="E9" s="112"/>
      <c r="F9" s="112"/>
      <c r="G9" s="112"/>
      <c r="H9" s="112"/>
      <c r="I9" s="27"/>
      <c r="J9" s="27"/>
      <c r="K9" s="27"/>
    </row>
    <row r="10" spans="1:11" ht="12.75">
      <c r="A10" s="44" t="s">
        <v>293</v>
      </c>
      <c r="B10" s="30">
        <v>4121</v>
      </c>
      <c r="C10" s="30">
        <v>0</v>
      </c>
      <c r="D10" s="38">
        <v>15513</v>
      </c>
      <c r="E10" s="112"/>
      <c r="F10" s="112"/>
      <c r="G10" s="112"/>
      <c r="H10" s="112"/>
      <c r="I10" s="27"/>
      <c r="J10" s="27"/>
      <c r="K10" s="27"/>
    </row>
    <row r="11" spans="1:11" ht="12.75">
      <c r="A11" s="39" t="s">
        <v>294</v>
      </c>
      <c r="B11" s="31">
        <f>SUM(B8:B10)</f>
        <v>333440</v>
      </c>
      <c r="C11" s="31">
        <f>SUM(C8:C10)</f>
        <v>0</v>
      </c>
      <c r="D11" s="40">
        <f>SUM(D8:D10)</f>
        <v>393777</v>
      </c>
      <c r="E11" s="113"/>
      <c r="F11" s="113"/>
      <c r="G11" s="113"/>
      <c r="H11" s="113"/>
      <c r="I11" s="28"/>
      <c r="J11" s="28"/>
      <c r="K11" s="28"/>
    </row>
    <row r="12" spans="1:11" ht="12.75">
      <c r="A12" s="37" t="s">
        <v>295</v>
      </c>
      <c r="B12" s="30">
        <v>28328</v>
      </c>
      <c r="C12" s="30">
        <v>0</v>
      </c>
      <c r="D12" s="38">
        <v>30492</v>
      </c>
      <c r="E12" s="112"/>
      <c r="F12" s="112"/>
      <c r="G12" s="112"/>
      <c r="H12" s="112"/>
      <c r="I12" s="27"/>
      <c r="J12" s="27"/>
      <c r="K12" s="27"/>
    </row>
    <row r="13" spans="1:11" ht="12.75">
      <c r="A13" s="37" t="s">
        <v>296</v>
      </c>
      <c r="B13" s="30">
        <v>77563</v>
      </c>
      <c r="C13" s="30">
        <v>0</v>
      </c>
      <c r="D13" s="38">
        <v>84973</v>
      </c>
      <c r="E13" s="112"/>
      <c r="F13" s="112"/>
      <c r="G13" s="112"/>
      <c r="H13" s="112"/>
      <c r="I13" s="27"/>
      <c r="J13" s="27"/>
      <c r="K13" s="27"/>
    </row>
    <row r="14" spans="1:11" ht="12.75">
      <c r="A14" s="37" t="s">
        <v>297</v>
      </c>
      <c r="B14" s="30">
        <v>4404</v>
      </c>
      <c r="C14" s="30">
        <v>0</v>
      </c>
      <c r="D14" s="38">
        <v>5899</v>
      </c>
      <c r="E14" s="112"/>
      <c r="F14" s="112"/>
      <c r="G14" s="112"/>
      <c r="H14" s="112"/>
      <c r="I14" s="27"/>
      <c r="J14" s="27"/>
      <c r="K14" s="27"/>
    </row>
    <row r="15" spans="1:11" ht="12.75">
      <c r="A15" s="39" t="s">
        <v>298</v>
      </c>
      <c r="B15" s="31">
        <f>SUM(B12:B14)</f>
        <v>110295</v>
      </c>
      <c r="C15" s="31">
        <f>SUM(C12:C14)</f>
        <v>0</v>
      </c>
      <c r="D15" s="40">
        <f>SUM(D12:D14)</f>
        <v>121364</v>
      </c>
      <c r="E15" s="113"/>
      <c r="F15" s="113"/>
      <c r="G15" s="113"/>
      <c r="H15" s="113"/>
      <c r="I15" s="28"/>
      <c r="J15" s="28"/>
      <c r="K15" s="28"/>
    </row>
    <row r="16" spans="1:11" ht="12.75">
      <c r="A16" s="37" t="s">
        <v>299</v>
      </c>
      <c r="B16" s="30">
        <v>79016</v>
      </c>
      <c r="C16" s="30">
        <v>0</v>
      </c>
      <c r="D16" s="38">
        <v>80496</v>
      </c>
      <c r="E16" s="112"/>
      <c r="F16" s="112"/>
      <c r="G16" s="112"/>
      <c r="H16" s="112"/>
      <c r="I16" s="27"/>
      <c r="J16" s="27"/>
      <c r="K16" s="27"/>
    </row>
    <row r="17" spans="1:11" ht="12.75">
      <c r="A17" s="37" t="s">
        <v>300</v>
      </c>
      <c r="B17" s="30">
        <v>19537</v>
      </c>
      <c r="C17" s="30">
        <v>0</v>
      </c>
      <c r="D17" s="38">
        <v>18870</v>
      </c>
      <c r="E17" s="112"/>
      <c r="F17" s="112"/>
      <c r="G17" s="112"/>
      <c r="H17" s="112"/>
      <c r="I17" s="27"/>
      <c r="J17" s="27"/>
      <c r="K17" s="27"/>
    </row>
    <row r="18" spans="1:11" ht="12.75">
      <c r="A18" s="37" t="s">
        <v>301</v>
      </c>
      <c r="B18" s="30">
        <v>26942</v>
      </c>
      <c r="C18" s="30">
        <v>0</v>
      </c>
      <c r="D18" s="38">
        <v>27689</v>
      </c>
      <c r="E18" s="112"/>
      <c r="F18" s="112"/>
      <c r="G18" s="112"/>
      <c r="H18" s="112"/>
      <c r="I18" s="27"/>
      <c r="J18" s="27"/>
      <c r="K18" s="27"/>
    </row>
    <row r="19" spans="1:11" ht="12.75">
      <c r="A19" s="39" t="s">
        <v>302</v>
      </c>
      <c r="B19" s="31">
        <f>SUM(B16:B18)</f>
        <v>125495</v>
      </c>
      <c r="C19" s="31">
        <f>SUM(C16:C18)</f>
        <v>0</v>
      </c>
      <c r="D19" s="40">
        <f>SUM(D16:D18)</f>
        <v>127055</v>
      </c>
      <c r="E19" s="113"/>
      <c r="F19" s="113"/>
      <c r="G19" s="113"/>
      <c r="H19" s="113"/>
      <c r="I19" s="28"/>
      <c r="J19" s="28"/>
      <c r="K19" s="28"/>
    </row>
    <row r="20" spans="1:11" ht="12.75">
      <c r="A20" s="39" t="s">
        <v>303</v>
      </c>
      <c r="B20" s="31">
        <v>60824</v>
      </c>
      <c r="C20" s="31">
        <v>0</v>
      </c>
      <c r="D20" s="40">
        <v>63412</v>
      </c>
      <c r="E20" s="113"/>
      <c r="F20" s="113"/>
      <c r="G20" s="113"/>
      <c r="H20" s="113"/>
      <c r="I20" s="28"/>
      <c r="J20" s="28"/>
      <c r="K20" s="28"/>
    </row>
    <row r="21" spans="1:11" ht="12.75">
      <c r="A21" s="39" t="s">
        <v>304</v>
      </c>
      <c r="B21" s="31">
        <v>307529</v>
      </c>
      <c r="C21" s="31">
        <v>0</v>
      </c>
      <c r="D21" s="40">
        <v>314074</v>
      </c>
      <c r="E21" s="113"/>
      <c r="F21" s="113"/>
      <c r="G21" s="113"/>
      <c r="H21" s="113"/>
      <c r="I21" s="28"/>
      <c r="J21" s="28"/>
      <c r="K21" s="28"/>
    </row>
    <row r="22" spans="1:11" ht="25.5">
      <c r="A22" s="45" t="s">
        <v>305</v>
      </c>
      <c r="B22" s="31">
        <f>B7+B11-B15-B19-B20-B21</f>
        <v>-69320</v>
      </c>
      <c r="C22" s="31">
        <f>C7+C11-C15-C19-C20-C21</f>
        <v>0</v>
      </c>
      <c r="D22" s="40">
        <f>D7+D11-D15-D19-D20-D21</f>
        <v>35193</v>
      </c>
      <c r="E22" s="113"/>
      <c r="F22" s="113"/>
      <c r="G22" s="113"/>
      <c r="H22" s="113"/>
      <c r="I22" s="28"/>
      <c r="J22" s="28"/>
      <c r="K22" s="28"/>
    </row>
    <row r="23" spans="1:11" s="50" customFormat="1" ht="12.75">
      <c r="A23" s="46" t="s">
        <v>306</v>
      </c>
      <c r="B23" s="47">
        <v>216</v>
      </c>
      <c r="C23" s="47">
        <v>0</v>
      </c>
      <c r="D23" s="48">
        <v>0</v>
      </c>
      <c r="E23" s="114"/>
      <c r="F23" s="114"/>
      <c r="G23" s="114"/>
      <c r="H23" s="114"/>
      <c r="I23" s="49"/>
      <c r="J23" s="49"/>
      <c r="K23" s="49"/>
    </row>
    <row r="24" spans="1:11" s="50" customFormat="1" ht="12.75">
      <c r="A24" s="46" t="s">
        <v>307</v>
      </c>
      <c r="B24" s="47">
        <v>8030</v>
      </c>
      <c r="C24" s="47">
        <v>0</v>
      </c>
      <c r="D24" s="48">
        <v>629</v>
      </c>
      <c r="E24" s="114"/>
      <c r="F24" s="114"/>
      <c r="G24" s="114"/>
      <c r="H24" s="114"/>
      <c r="I24" s="49"/>
      <c r="J24" s="49"/>
      <c r="K24" s="49"/>
    </row>
    <row r="25" spans="1:11" s="50" customFormat="1" ht="14.25" customHeight="1">
      <c r="A25" s="46" t="s">
        <v>308</v>
      </c>
      <c r="B25" s="47">
        <v>8059</v>
      </c>
      <c r="C25" s="47">
        <v>0</v>
      </c>
      <c r="D25" s="48">
        <v>0</v>
      </c>
      <c r="E25" s="114"/>
      <c r="F25" s="114"/>
      <c r="G25" s="114"/>
      <c r="H25" s="114"/>
      <c r="I25" s="49"/>
      <c r="J25" s="49"/>
      <c r="K25" s="49"/>
    </row>
    <row r="26" spans="1:11" s="50" customFormat="1" ht="12.75">
      <c r="A26" s="46" t="s">
        <v>309</v>
      </c>
      <c r="B26" s="47">
        <v>8031</v>
      </c>
      <c r="C26" s="47">
        <v>0</v>
      </c>
      <c r="D26" s="48">
        <v>0</v>
      </c>
      <c r="E26" s="114"/>
      <c r="F26" s="114"/>
      <c r="G26" s="114"/>
      <c r="H26" s="114"/>
      <c r="I26" s="49"/>
      <c r="J26" s="49"/>
      <c r="K26" s="49"/>
    </row>
    <row r="27" spans="1:11" s="50" customFormat="1" ht="25.5">
      <c r="A27" s="46" t="s">
        <v>310</v>
      </c>
      <c r="B27" s="47">
        <f>SUM(B23:B25)</f>
        <v>16305</v>
      </c>
      <c r="C27" s="47">
        <f>SUM(C23:C25)</f>
        <v>0</v>
      </c>
      <c r="D27" s="48">
        <f>SUM(D23:D25)</f>
        <v>629</v>
      </c>
      <c r="E27" s="114"/>
      <c r="F27" s="114"/>
      <c r="G27" s="114"/>
      <c r="H27" s="114"/>
      <c r="I27" s="49"/>
      <c r="J27" s="49"/>
      <c r="K27" s="49"/>
    </row>
    <row r="28" spans="1:11" s="50" customFormat="1" ht="12.75">
      <c r="A28" s="46" t="s">
        <v>311</v>
      </c>
      <c r="B28" s="47">
        <v>0</v>
      </c>
      <c r="C28" s="47">
        <v>0</v>
      </c>
      <c r="D28" s="48">
        <v>5112</v>
      </c>
      <c r="E28" s="114"/>
      <c r="F28" s="114"/>
      <c r="G28" s="114"/>
      <c r="H28" s="114"/>
      <c r="I28" s="49"/>
      <c r="J28" s="49"/>
      <c r="K28" s="49"/>
    </row>
    <row r="29" spans="1:11" s="50" customFormat="1" ht="15.75" customHeight="1">
      <c r="A29" s="46" t="s">
        <v>312</v>
      </c>
      <c r="B29" s="47">
        <v>0</v>
      </c>
      <c r="C29" s="47">
        <v>0</v>
      </c>
      <c r="D29" s="48">
        <v>5112</v>
      </c>
      <c r="E29" s="114"/>
      <c r="F29" s="114"/>
      <c r="G29" s="114"/>
      <c r="H29" s="114"/>
      <c r="I29" s="49"/>
      <c r="J29" s="49"/>
      <c r="K29" s="49"/>
    </row>
    <row r="30" spans="1:11" ht="18" customHeight="1">
      <c r="A30" s="39" t="s">
        <v>313</v>
      </c>
      <c r="B30" s="31">
        <f>B27-B29</f>
        <v>16305</v>
      </c>
      <c r="C30" s="31">
        <f>C27-C29</f>
        <v>0</v>
      </c>
      <c r="D30" s="40">
        <f>D27-D29</f>
        <v>-4483</v>
      </c>
      <c r="E30" s="113"/>
      <c r="F30" s="113"/>
      <c r="G30" s="113"/>
      <c r="H30" s="113"/>
      <c r="I30" s="28"/>
      <c r="J30" s="28"/>
      <c r="K30" s="28"/>
    </row>
    <row r="31" spans="1:11" ht="18" customHeight="1">
      <c r="A31" s="39" t="s">
        <v>314</v>
      </c>
      <c r="B31" s="31">
        <f>B22+B30</f>
        <v>-53015</v>
      </c>
      <c r="C31" s="31">
        <f>C22+C30</f>
        <v>0</v>
      </c>
      <c r="D31" s="40">
        <f>D22+D30</f>
        <v>30710</v>
      </c>
      <c r="E31" s="113"/>
      <c r="F31" s="113"/>
      <c r="G31" s="113"/>
      <c r="H31" s="113"/>
      <c r="I31" s="28"/>
      <c r="J31" s="28"/>
      <c r="K31" s="28"/>
    </row>
    <row r="32" spans="1:11" ht="13.5" customHeight="1">
      <c r="A32" s="37" t="s">
        <v>315</v>
      </c>
      <c r="B32" s="30">
        <v>1833</v>
      </c>
      <c r="C32" s="30">
        <v>0</v>
      </c>
      <c r="D32" s="38">
        <v>10442</v>
      </c>
      <c r="E32" s="112"/>
      <c r="F32" s="112"/>
      <c r="G32" s="112"/>
      <c r="H32" s="112"/>
      <c r="I32" s="27"/>
      <c r="J32" s="27"/>
      <c r="K32" s="27"/>
    </row>
    <row r="33" spans="1:11" ht="12.75">
      <c r="A33" s="37" t="s">
        <v>316</v>
      </c>
      <c r="B33" s="30">
        <v>8370</v>
      </c>
      <c r="C33" s="30">
        <v>0</v>
      </c>
      <c r="D33" s="38">
        <v>74165</v>
      </c>
      <c r="E33" s="112"/>
      <c r="F33" s="112"/>
      <c r="G33" s="112"/>
      <c r="H33" s="112"/>
      <c r="I33" s="27"/>
      <c r="J33" s="27"/>
      <c r="K33" s="27"/>
    </row>
    <row r="34" spans="1:11" ht="16.5" customHeight="1">
      <c r="A34" s="46" t="s">
        <v>317</v>
      </c>
      <c r="B34" s="31">
        <f>SUM(B32:B33)</f>
        <v>10203</v>
      </c>
      <c r="C34" s="31">
        <f>SUM(C32:C33)</f>
        <v>0</v>
      </c>
      <c r="D34" s="40">
        <f>SUM(D32:D33)</f>
        <v>84607</v>
      </c>
      <c r="E34" s="113"/>
      <c r="F34" s="113"/>
      <c r="G34" s="113"/>
      <c r="H34" s="113"/>
      <c r="I34" s="28"/>
      <c r="J34" s="28"/>
      <c r="K34" s="28"/>
    </row>
    <row r="35" spans="1:11" ht="12.75">
      <c r="A35" s="46" t="s">
        <v>318</v>
      </c>
      <c r="B35" s="31">
        <v>0</v>
      </c>
      <c r="C35" s="31">
        <v>0</v>
      </c>
      <c r="D35" s="40">
        <v>11457</v>
      </c>
      <c r="E35" s="113"/>
      <c r="F35" s="113"/>
      <c r="G35" s="113"/>
      <c r="H35" s="113"/>
      <c r="I35" s="28"/>
      <c r="J35" s="28"/>
      <c r="K35" s="28"/>
    </row>
    <row r="36" spans="1:11" ht="20.25" customHeight="1">
      <c r="A36" s="39" t="s">
        <v>319</v>
      </c>
      <c r="B36" s="31">
        <f>B34-B35</f>
        <v>10203</v>
      </c>
      <c r="C36" s="31">
        <f>C34-C35</f>
        <v>0</v>
      </c>
      <c r="D36" s="40">
        <f>D34-D35</f>
        <v>73150</v>
      </c>
      <c r="E36" s="113"/>
      <c r="F36" s="113"/>
      <c r="G36" s="113"/>
      <c r="H36" s="113"/>
      <c r="I36" s="28"/>
      <c r="J36" s="28"/>
      <c r="K36" s="28"/>
    </row>
    <row r="37" spans="1:11" ht="21.75" customHeight="1" thickBot="1">
      <c r="A37" s="41" t="s">
        <v>320</v>
      </c>
      <c r="B37" s="42">
        <f>B31+B36</f>
        <v>-42812</v>
      </c>
      <c r="C37" s="42">
        <f>C31+C36</f>
        <v>0</v>
      </c>
      <c r="D37" s="99">
        <f>D31+D36</f>
        <v>103860</v>
      </c>
      <c r="E37" s="113"/>
      <c r="F37" s="113"/>
      <c r="G37" s="113"/>
      <c r="H37" s="113"/>
      <c r="I37" s="28"/>
      <c r="J37" s="28"/>
      <c r="K37" s="28"/>
    </row>
    <row r="39" ht="12.75">
      <c r="A39" s="25" t="str">
        <f>'Mérelg 12 A'!B79</f>
        <v>Balatonvilágos, 2016. május</v>
      </c>
    </row>
    <row r="40" ht="12.75">
      <c r="B40" s="25" t="str">
        <f>'Mérelg 12 A'!D80</f>
        <v>Édesné Busch Aranka</v>
      </c>
    </row>
    <row r="41" ht="12.75">
      <c r="B41" s="25" t="str">
        <f>'Mérelg 12 A'!D81</f>
        <v>könyvvizsgáló</v>
      </c>
    </row>
    <row r="42" ht="12.75">
      <c r="B42" s="25" t="str">
        <f>'Mérelg 12 A'!D82</f>
        <v>OO1435</v>
      </c>
    </row>
  </sheetData>
  <sheetProtection/>
  <mergeCells count="1">
    <mergeCell ref="A1:D1"/>
  </mergeCells>
  <printOptions horizontalCentered="1" verticalCentered="1"/>
  <pageMargins left="0" right="0" top="0" bottom="0.3937007874015748" header="0" footer="0.11811023622047245"/>
  <pageSetup horizontalDpi="300" verticalDpi="300" orientation="portrait" r:id="rId1"/>
  <headerFooter alignWithMargins="0">
    <oddFooter>&amp;LBalatonvilágos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pane ySplit="3" topLeftCell="A117" activePane="bottomLeft" state="frozen"/>
      <selection pane="topLeft" activeCell="A1" sqref="A1"/>
      <selection pane="bottomLeft" activeCell="D131" sqref="D131"/>
    </sheetView>
  </sheetViews>
  <sheetFormatPr defaultColWidth="9.00390625" defaultRowHeight="28.5" customHeight="1"/>
  <cols>
    <col min="1" max="1" width="4.875" style="66" customWidth="1"/>
    <col min="2" max="2" width="63.875" style="67" customWidth="1"/>
    <col min="3" max="3" width="11.25390625" style="1" customWidth="1"/>
    <col min="4" max="4" width="12.375" style="1" customWidth="1"/>
    <col min="5" max="5" width="13.00390625" style="1" customWidth="1"/>
    <col min="6" max="11" width="14.875" style="1" customWidth="1"/>
    <col min="12" max="13" width="19.125" style="1" customWidth="1"/>
    <col min="14" max="16384" width="9.125" style="1" customWidth="1"/>
  </cols>
  <sheetData>
    <row r="1" spans="1:11" ht="28.5" customHeight="1">
      <c r="A1" s="120" t="s">
        <v>329</v>
      </c>
      <c r="B1" s="121"/>
      <c r="C1" s="121"/>
      <c r="D1" s="121"/>
      <c r="E1" s="121"/>
      <c r="F1" s="64"/>
      <c r="G1" s="64"/>
      <c r="H1" s="64"/>
      <c r="I1" s="64"/>
      <c r="J1" s="64"/>
      <c r="K1" s="64"/>
    </row>
    <row r="2" spans="1:13" s="58" customFormat="1" ht="28.5" customHeight="1" thickBot="1">
      <c r="A2" s="118" t="s">
        <v>93</v>
      </c>
      <c r="B2" s="119"/>
      <c r="C2" s="119"/>
      <c r="D2" s="119"/>
      <c r="E2" s="119"/>
      <c r="F2" s="65"/>
      <c r="G2" s="65"/>
      <c r="H2" s="65"/>
      <c r="I2" s="65"/>
      <c r="J2" s="65"/>
      <c r="K2" s="65"/>
      <c r="L2" s="57"/>
      <c r="M2" s="57"/>
    </row>
    <row r="3" spans="1:13" s="94" customFormat="1" ht="30.75" customHeight="1" thickBot="1">
      <c r="A3" s="60"/>
      <c r="B3" s="91" t="s">
        <v>2</v>
      </c>
      <c r="C3" s="92" t="s">
        <v>3</v>
      </c>
      <c r="D3" s="92" t="s">
        <v>4</v>
      </c>
      <c r="E3" s="93" t="s">
        <v>5</v>
      </c>
      <c r="F3" s="59"/>
      <c r="G3" s="59"/>
      <c r="H3" s="59"/>
      <c r="I3" s="59"/>
      <c r="J3" s="59"/>
      <c r="K3" s="59"/>
      <c r="L3" s="59" t="s">
        <v>94</v>
      </c>
      <c r="M3" s="59" t="s">
        <v>95</v>
      </c>
    </row>
    <row r="4" spans="1:13" s="25" customFormat="1" ht="14.25" customHeight="1">
      <c r="A4" s="72" t="s">
        <v>330</v>
      </c>
      <c r="B4" s="88" t="s">
        <v>96</v>
      </c>
      <c r="C4" s="89">
        <v>54360</v>
      </c>
      <c r="D4" s="89">
        <v>54632</v>
      </c>
      <c r="E4" s="90">
        <v>54632</v>
      </c>
      <c r="F4" s="27"/>
      <c r="G4" s="27"/>
      <c r="H4" s="27"/>
      <c r="I4" s="27"/>
      <c r="J4" s="27"/>
      <c r="K4" s="27"/>
      <c r="L4" s="27">
        <v>54632</v>
      </c>
      <c r="M4" s="27">
        <v>0</v>
      </c>
    </row>
    <row r="5" spans="1:13" s="25" customFormat="1" ht="14.25" customHeight="1">
      <c r="A5" s="76" t="s">
        <v>331</v>
      </c>
      <c r="B5" s="68" t="s">
        <v>97</v>
      </c>
      <c r="C5" s="30">
        <v>25092</v>
      </c>
      <c r="D5" s="30">
        <v>28289</v>
      </c>
      <c r="E5" s="38">
        <v>28289</v>
      </c>
      <c r="F5" s="27"/>
      <c r="G5" s="27"/>
      <c r="H5" s="27"/>
      <c r="I5" s="27"/>
      <c r="J5" s="27"/>
      <c r="K5" s="27"/>
      <c r="L5" s="27">
        <v>28289</v>
      </c>
      <c r="M5" s="27">
        <v>0</v>
      </c>
    </row>
    <row r="6" spans="1:13" s="25" customFormat="1" ht="14.25" customHeight="1">
      <c r="A6" s="76" t="s">
        <v>332</v>
      </c>
      <c r="B6" s="68" t="s">
        <v>98</v>
      </c>
      <c r="C6" s="30">
        <v>24527</v>
      </c>
      <c r="D6" s="30">
        <v>25600</v>
      </c>
      <c r="E6" s="38">
        <v>25600</v>
      </c>
      <c r="F6" s="27"/>
      <c r="G6" s="27"/>
      <c r="H6" s="27"/>
      <c r="I6" s="27"/>
      <c r="J6" s="27"/>
      <c r="K6" s="27"/>
      <c r="L6" s="27">
        <v>25600</v>
      </c>
      <c r="M6" s="27">
        <v>0</v>
      </c>
    </row>
    <row r="7" spans="1:13" s="25" customFormat="1" ht="14.25" customHeight="1">
      <c r="A7" s="76" t="s">
        <v>333</v>
      </c>
      <c r="B7" s="68" t="s">
        <v>99</v>
      </c>
      <c r="C7" s="30">
        <v>1605</v>
      </c>
      <c r="D7" s="30">
        <v>1605</v>
      </c>
      <c r="E7" s="38">
        <v>1605</v>
      </c>
      <c r="F7" s="27"/>
      <c r="G7" s="27"/>
      <c r="H7" s="27"/>
      <c r="I7" s="27"/>
      <c r="J7" s="27"/>
      <c r="K7" s="27"/>
      <c r="L7" s="27">
        <v>1605</v>
      </c>
      <c r="M7" s="27">
        <v>0</v>
      </c>
    </row>
    <row r="8" spans="1:13" s="25" customFormat="1" ht="14.25" customHeight="1">
      <c r="A8" s="76" t="s">
        <v>334</v>
      </c>
      <c r="B8" s="68" t="s">
        <v>101</v>
      </c>
      <c r="C8" s="30">
        <v>0</v>
      </c>
      <c r="D8" s="30">
        <v>13264</v>
      </c>
      <c r="E8" s="38">
        <v>13264</v>
      </c>
      <c r="F8" s="27"/>
      <c r="G8" s="27"/>
      <c r="H8" s="27"/>
      <c r="I8" s="27"/>
      <c r="J8" s="27"/>
      <c r="K8" s="27"/>
      <c r="L8" s="27">
        <v>13264</v>
      </c>
      <c r="M8" s="27">
        <v>0</v>
      </c>
    </row>
    <row r="9" spans="1:13" s="25" customFormat="1" ht="14.25" customHeight="1">
      <c r="A9" s="77" t="s">
        <v>335</v>
      </c>
      <c r="B9" s="69" t="s">
        <v>102</v>
      </c>
      <c r="C9" s="31">
        <v>105584</v>
      </c>
      <c r="D9" s="31">
        <v>123390</v>
      </c>
      <c r="E9" s="40">
        <v>123390</v>
      </c>
      <c r="F9" s="28"/>
      <c r="G9" s="28"/>
      <c r="H9" s="28"/>
      <c r="I9" s="28"/>
      <c r="J9" s="28"/>
      <c r="K9" s="28"/>
      <c r="L9" s="28">
        <v>123390</v>
      </c>
      <c r="M9" s="28">
        <v>0</v>
      </c>
    </row>
    <row r="10" spans="1:13" s="25" customFormat="1" ht="14.25" customHeight="1">
      <c r="A10" s="76" t="s">
        <v>336</v>
      </c>
      <c r="B10" s="68" t="s">
        <v>103</v>
      </c>
      <c r="C10" s="30">
        <v>10212</v>
      </c>
      <c r="D10" s="30">
        <v>28246</v>
      </c>
      <c r="E10" s="38">
        <v>28246</v>
      </c>
      <c r="F10" s="27"/>
      <c r="G10" s="27"/>
      <c r="H10" s="27"/>
      <c r="I10" s="27"/>
      <c r="J10" s="27"/>
      <c r="K10" s="27"/>
      <c r="L10" s="27">
        <v>28246</v>
      </c>
      <c r="M10" s="27">
        <v>0</v>
      </c>
    </row>
    <row r="11" spans="1:13" s="62" customFormat="1" ht="14.25" customHeight="1">
      <c r="A11" s="77" t="s">
        <v>337</v>
      </c>
      <c r="B11" s="69" t="s">
        <v>338</v>
      </c>
      <c r="C11" s="70">
        <f>C10</f>
        <v>10212</v>
      </c>
      <c r="D11" s="70">
        <f>D10</f>
        <v>28246</v>
      </c>
      <c r="E11" s="78">
        <f>E10</f>
        <v>28246</v>
      </c>
      <c r="F11" s="61"/>
      <c r="G11" s="61"/>
      <c r="H11" s="61"/>
      <c r="I11" s="61"/>
      <c r="J11" s="61"/>
      <c r="K11" s="61"/>
      <c r="L11" s="61"/>
      <c r="M11" s="61"/>
    </row>
    <row r="12" spans="1:13" s="25" customFormat="1" ht="14.25" customHeight="1" hidden="1">
      <c r="A12" s="76" t="s">
        <v>36</v>
      </c>
      <c r="B12" s="68" t="s">
        <v>104</v>
      </c>
      <c r="C12" s="30">
        <v>0</v>
      </c>
      <c r="D12" s="30">
        <v>0</v>
      </c>
      <c r="E12" s="38">
        <v>13061</v>
      </c>
      <c r="F12" s="27"/>
      <c r="G12" s="27"/>
      <c r="H12" s="27"/>
      <c r="I12" s="27"/>
      <c r="J12" s="27"/>
      <c r="K12" s="27"/>
      <c r="L12" s="27">
        <v>0</v>
      </c>
      <c r="M12" s="27">
        <v>0</v>
      </c>
    </row>
    <row r="13" spans="1:13" s="25" customFormat="1" ht="14.25" customHeight="1" hidden="1">
      <c r="A13" s="76" t="s">
        <v>105</v>
      </c>
      <c r="B13" s="68" t="s">
        <v>106</v>
      </c>
      <c r="C13" s="30">
        <v>0</v>
      </c>
      <c r="D13" s="30">
        <v>0</v>
      </c>
      <c r="E13" s="38">
        <v>11693</v>
      </c>
      <c r="F13" s="27"/>
      <c r="G13" s="27"/>
      <c r="H13" s="27"/>
      <c r="I13" s="27"/>
      <c r="J13" s="27"/>
      <c r="K13" s="27"/>
      <c r="L13" s="27">
        <v>0</v>
      </c>
      <c r="M13" s="27">
        <v>0</v>
      </c>
    </row>
    <row r="14" spans="1:13" s="25" customFormat="1" ht="14.25" customHeight="1" hidden="1">
      <c r="A14" s="76" t="s">
        <v>107</v>
      </c>
      <c r="B14" s="68" t="s">
        <v>108</v>
      </c>
      <c r="C14" s="30">
        <v>0</v>
      </c>
      <c r="D14" s="30">
        <v>0</v>
      </c>
      <c r="E14" s="38">
        <v>3492</v>
      </c>
      <c r="F14" s="27"/>
      <c r="G14" s="27"/>
      <c r="H14" s="27"/>
      <c r="I14" s="27"/>
      <c r="J14" s="27"/>
      <c r="K14" s="27"/>
      <c r="L14" s="27">
        <v>0</v>
      </c>
      <c r="M14" s="27">
        <v>0</v>
      </c>
    </row>
    <row r="15" spans="1:13" s="25" customFormat="1" ht="14.25" customHeight="1">
      <c r="A15" s="77" t="s">
        <v>339</v>
      </c>
      <c r="B15" s="69" t="s">
        <v>340</v>
      </c>
      <c r="C15" s="31">
        <f>C11+C9</f>
        <v>115796</v>
      </c>
      <c r="D15" s="31">
        <f>D11+D9</f>
        <v>151636</v>
      </c>
      <c r="E15" s="40">
        <f>E11+E9</f>
        <v>151636</v>
      </c>
      <c r="F15" s="28"/>
      <c r="G15" s="28"/>
      <c r="H15" s="28"/>
      <c r="I15" s="28"/>
      <c r="J15" s="28"/>
      <c r="K15" s="28"/>
      <c r="L15" s="28">
        <v>151636</v>
      </c>
      <c r="M15" s="28">
        <v>0</v>
      </c>
    </row>
    <row r="16" spans="1:13" s="25" customFormat="1" ht="14.25" customHeight="1" hidden="1">
      <c r="A16" s="76" t="s">
        <v>109</v>
      </c>
      <c r="B16" s="68" t="s">
        <v>110</v>
      </c>
      <c r="C16" s="30">
        <v>0</v>
      </c>
      <c r="D16" s="30">
        <v>7990</v>
      </c>
      <c r="E16" s="38">
        <v>7990</v>
      </c>
      <c r="F16" s="27"/>
      <c r="G16" s="27"/>
      <c r="H16" s="27"/>
      <c r="I16" s="27"/>
      <c r="J16" s="27"/>
      <c r="K16" s="27"/>
      <c r="L16" s="27">
        <v>7990</v>
      </c>
      <c r="M16" s="27">
        <v>0</v>
      </c>
    </row>
    <row r="17" spans="1:13" s="25" customFormat="1" ht="14.25" customHeight="1" hidden="1">
      <c r="A17" s="76" t="s">
        <v>111</v>
      </c>
      <c r="B17" s="68" t="s">
        <v>112</v>
      </c>
      <c r="C17" s="30">
        <v>0</v>
      </c>
      <c r="D17" s="30">
        <v>0</v>
      </c>
      <c r="E17" s="38">
        <v>7990</v>
      </c>
      <c r="F17" s="27"/>
      <c r="G17" s="27"/>
      <c r="H17" s="27"/>
      <c r="I17" s="27"/>
      <c r="J17" s="27"/>
      <c r="K17" s="27"/>
      <c r="L17" s="27">
        <v>0</v>
      </c>
      <c r="M17" s="27">
        <v>0</v>
      </c>
    </row>
    <row r="18" spans="1:13" s="25" customFormat="1" ht="14.25" customHeight="1">
      <c r="A18" s="77" t="s">
        <v>341</v>
      </c>
      <c r="B18" s="69" t="s">
        <v>113</v>
      </c>
      <c r="C18" s="31">
        <v>0</v>
      </c>
      <c r="D18" s="31">
        <v>7990</v>
      </c>
      <c r="E18" s="40">
        <v>7990</v>
      </c>
      <c r="F18" s="28"/>
      <c r="G18" s="28"/>
      <c r="H18" s="28"/>
      <c r="I18" s="28"/>
      <c r="J18" s="28"/>
      <c r="K18" s="28"/>
      <c r="L18" s="28">
        <v>7990</v>
      </c>
      <c r="M18" s="28">
        <v>0</v>
      </c>
    </row>
    <row r="19" spans="1:13" s="25" customFormat="1" ht="14.25" customHeight="1">
      <c r="A19" s="76" t="s">
        <v>342</v>
      </c>
      <c r="B19" s="68" t="s">
        <v>114</v>
      </c>
      <c r="C19" s="30">
        <v>131880</v>
      </c>
      <c r="D19" s="30">
        <v>139758</v>
      </c>
      <c r="E19" s="38">
        <v>139756</v>
      </c>
      <c r="F19" s="27"/>
      <c r="G19" s="27"/>
      <c r="H19" s="27"/>
      <c r="I19" s="27"/>
      <c r="J19" s="27"/>
      <c r="K19" s="27"/>
      <c r="L19" s="27">
        <v>146160</v>
      </c>
      <c r="M19" s="27">
        <v>0</v>
      </c>
    </row>
    <row r="20" spans="1:13" s="25" customFormat="1" ht="14.25" customHeight="1" hidden="1">
      <c r="A20" s="76" t="s">
        <v>115</v>
      </c>
      <c r="B20" s="68" t="s">
        <v>116</v>
      </c>
      <c r="C20" s="30">
        <v>0</v>
      </c>
      <c r="D20" s="30">
        <v>0</v>
      </c>
      <c r="E20" s="38">
        <v>133532</v>
      </c>
      <c r="F20" s="27"/>
      <c r="G20" s="27"/>
      <c r="H20" s="27"/>
      <c r="I20" s="27"/>
      <c r="J20" s="27"/>
      <c r="K20" s="27"/>
      <c r="L20" s="27">
        <v>0</v>
      </c>
      <c r="M20" s="27">
        <v>0</v>
      </c>
    </row>
    <row r="21" spans="1:13" s="25" customFormat="1" ht="14.25" customHeight="1" hidden="1">
      <c r="A21" s="76" t="s">
        <v>117</v>
      </c>
      <c r="B21" s="68" t="s">
        <v>118</v>
      </c>
      <c r="C21" s="30">
        <v>0</v>
      </c>
      <c r="D21" s="30">
        <v>0</v>
      </c>
      <c r="E21" s="38">
        <v>11</v>
      </c>
      <c r="F21" s="27"/>
      <c r="G21" s="27"/>
      <c r="H21" s="27"/>
      <c r="I21" s="27"/>
      <c r="J21" s="27"/>
      <c r="K21" s="27"/>
      <c r="L21" s="27">
        <v>0</v>
      </c>
      <c r="M21" s="27">
        <v>0</v>
      </c>
    </row>
    <row r="22" spans="1:13" s="25" customFormat="1" ht="14.25" customHeight="1" hidden="1">
      <c r="A22" s="76" t="s">
        <v>119</v>
      </c>
      <c r="B22" s="68" t="s">
        <v>120</v>
      </c>
      <c r="C22" s="30">
        <v>0</v>
      </c>
      <c r="D22" s="30">
        <v>0</v>
      </c>
      <c r="E22" s="38">
        <v>179</v>
      </c>
      <c r="F22" s="27"/>
      <c r="G22" s="27"/>
      <c r="H22" s="27"/>
      <c r="I22" s="27"/>
      <c r="J22" s="27"/>
      <c r="K22" s="27"/>
      <c r="L22" s="27">
        <v>0</v>
      </c>
      <c r="M22" s="27">
        <v>0</v>
      </c>
    </row>
    <row r="23" spans="1:13" s="25" customFormat="1" ht="14.25" customHeight="1" hidden="1">
      <c r="A23" s="76" t="s">
        <v>121</v>
      </c>
      <c r="B23" s="68" t="s">
        <v>122</v>
      </c>
      <c r="C23" s="30">
        <v>0</v>
      </c>
      <c r="D23" s="30">
        <v>0</v>
      </c>
      <c r="E23" s="38">
        <v>6034</v>
      </c>
      <c r="F23" s="27"/>
      <c r="G23" s="27"/>
      <c r="H23" s="27"/>
      <c r="I23" s="27"/>
      <c r="J23" s="27"/>
      <c r="K23" s="27"/>
      <c r="L23" s="27">
        <v>0</v>
      </c>
      <c r="M23" s="27">
        <v>0</v>
      </c>
    </row>
    <row r="24" spans="1:13" s="25" customFormat="1" ht="14.25" customHeight="1">
      <c r="A24" s="76" t="s">
        <v>343</v>
      </c>
      <c r="B24" s="68" t="s">
        <v>123</v>
      </c>
      <c r="C24" s="30">
        <v>25000</v>
      </c>
      <c r="D24" s="30">
        <v>43053</v>
      </c>
      <c r="E24" s="38">
        <v>43053</v>
      </c>
      <c r="F24" s="27"/>
      <c r="G24" s="27"/>
      <c r="H24" s="27"/>
      <c r="I24" s="27"/>
      <c r="J24" s="27"/>
      <c r="K24" s="27"/>
      <c r="L24" s="27">
        <v>46092</v>
      </c>
      <c r="M24" s="27">
        <v>0</v>
      </c>
    </row>
    <row r="25" spans="1:13" s="25" customFormat="1" ht="14.25" customHeight="1" hidden="1">
      <c r="A25" s="76" t="s">
        <v>124</v>
      </c>
      <c r="B25" s="68" t="s">
        <v>125</v>
      </c>
      <c r="C25" s="30">
        <v>0</v>
      </c>
      <c r="D25" s="30">
        <v>0</v>
      </c>
      <c r="E25" s="38">
        <v>43053</v>
      </c>
      <c r="F25" s="27"/>
      <c r="G25" s="27"/>
      <c r="H25" s="27"/>
      <c r="I25" s="27"/>
      <c r="J25" s="27"/>
      <c r="K25" s="27"/>
      <c r="L25" s="27">
        <v>0</v>
      </c>
      <c r="M25" s="27">
        <v>0</v>
      </c>
    </row>
    <row r="26" spans="1:13" s="25" customFormat="1" ht="14.25" customHeight="1">
      <c r="A26" s="76" t="s">
        <v>344</v>
      </c>
      <c r="B26" s="68" t="s">
        <v>126</v>
      </c>
      <c r="C26" s="30">
        <v>4200</v>
      </c>
      <c r="D26" s="30">
        <v>3928</v>
      </c>
      <c r="E26" s="38">
        <v>3928</v>
      </c>
      <c r="F26" s="27"/>
      <c r="G26" s="27"/>
      <c r="H26" s="27"/>
      <c r="I26" s="27"/>
      <c r="J26" s="27"/>
      <c r="K26" s="27"/>
      <c r="L26" s="27">
        <v>4807</v>
      </c>
      <c r="M26" s="27">
        <v>0</v>
      </c>
    </row>
    <row r="27" spans="1:13" s="25" customFormat="1" ht="14.25" customHeight="1" hidden="1">
      <c r="A27" s="76" t="s">
        <v>127</v>
      </c>
      <c r="B27" s="68" t="s">
        <v>128</v>
      </c>
      <c r="C27" s="30">
        <v>0</v>
      </c>
      <c r="D27" s="30">
        <v>0</v>
      </c>
      <c r="E27" s="38">
        <v>3928</v>
      </c>
      <c r="F27" s="27"/>
      <c r="G27" s="27"/>
      <c r="H27" s="27"/>
      <c r="I27" s="27"/>
      <c r="J27" s="27"/>
      <c r="K27" s="27"/>
      <c r="L27" s="27">
        <v>0</v>
      </c>
      <c r="M27" s="27">
        <v>0</v>
      </c>
    </row>
    <row r="28" spans="1:13" s="25" customFormat="1" ht="14.25" customHeight="1">
      <c r="A28" s="76" t="s">
        <v>345</v>
      </c>
      <c r="B28" s="68" t="s">
        <v>129</v>
      </c>
      <c r="C28" s="30">
        <v>18200</v>
      </c>
      <c r="D28" s="30">
        <v>23115</v>
      </c>
      <c r="E28" s="38">
        <v>23115</v>
      </c>
      <c r="F28" s="27"/>
      <c r="G28" s="27"/>
      <c r="H28" s="27"/>
      <c r="I28" s="27"/>
      <c r="J28" s="27"/>
      <c r="K28" s="27"/>
      <c r="L28" s="27">
        <v>23193</v>
      </c>
      <c r="M28" s="27">
        <v>0</v>
      </c>
    </row>
    <row r="29" spans="1:13" s="25" customFormat="1" ht="14.25" customHeight="1" hidden="1">
      <c r="A29" s="76" t="s">
        <v>130</v>
      </c>
      <c r="B29" s="68" t="s">
        <v>131</v>
      </c>
      <c r="C29" s="30">
        <v>0</v>
      </c>
      <c r="D29" s="30">
        <v>0</v>
      </c>
      <c r="E29" s="38">
        <v>22851</v>
      </c>
      <c r="F29" s="27"/>
      <c r="G29" s="27"/>
      <c r="H29" s="27"/>
      <c r="I29" s="27"/>
      <c r="J29" s="27"/>
      <c r="K29" s="27"/>
      <c r="L29" s="27">
        <v>0</v>
      </c>
      <c r="M29" s="27">
        <v>0</v>
      </c>
    </row>
    <row r="30" spans="1:13" s="25" customFormat="1" ht="14.25" customHeight="1" hidden="1">
      <c r="A30" s="76" t="s">
        <v>132</v>
      </c>
      <c r="B30" s="68" t="s">
        <v>133</v>
      </c>
      <c r="C30" s="30">
        <v>0</v>
      </c>
      <c r="D30" s="30">
        <v>0</v>
      </c>
      <c r="E30" s="38">
        <v>264</v>
      </c>
      <c r="F30" s="27"/>
      <c r="G30" s="27"/>
      <c r="H30" s="27"/>
      <c r="I30" s="27"/>
      <c r="J30" s="27"/>
      <c r="K30" s="27"/>
      <c r="L30" s="27">
        <v>0</v>
      </c>
      <c r="M30" s="27">
        <v>0</v>
      </c>
    </row>
    <row r="31" spans="1:13" s="25" customFormat="1" ht="14.25" customHeight="1">
      <c r="A31" s="77"/>
      <c r="B31" s="69" t="s">
        <v>134</v>
      </c>
      <c r="C31" s="31">
        <v>47400</v>
      </c>
      <c r="D31" s="31">
        <v>70096</v>
      </c>
      <c r="E31" s="40">
        <v>70096</v>
      </c>
      <c r="F31" s="28"/>
      <c r="G31" s="28"/>
      <c r="H31" s="28"/>
      <c r="I31" s="28"/>
      <c r="J31" s="28"/>
      <c r="K31" s="28"/>
      <c r="L31" s="28">
        <v>74092</v>
      </c>
      <c r="M31" s="28">
        <v>0</v>
      </c>
    </row>
    <row r="32" spans="1:13" s="25" customFormat="1" ht="14.25" customHeight="1">
      <c r="A32" s="76" t="s">
        <v>346</v>
      </c>
      <c r="B32" s="68" t="s">
        <v>136</v>
      </c>
      <c r="C32" s="30">
        <v>900</v>
      </c>
      <c r="D32" s="30">
        <v>1175</v>
      </c>
      <c r="E32" s="38">
        <v>1175</v>
      </c>
      <c r="F32" s="27"/>
      <c r="G32" s="27"/>
      <c r="H32" s="27"/>
      <c r="I32" s="27"/>
      <c r="J32" s="27"/>
      <c r="K32" s="27"/>
      <c r="L32" s="27">
        <v>6131</v>
      </c>
      <c r="M32" s="27">
        <v>0</v>
      </c>
    </row>
    <row r="33" spans="1:13" s="25" customFormat="1" ht="14.25" customHeight="1">
      <c r="A33" s="77" t="s">
        <v>347</v>
      </c>
      <c r="B33" s="69" t="s">
        <v>137</v>
      </c>
      <c r="C33" s="31">
        <f>C19+C24+C26+C28+C32</f>
        <v>180180</v>
      </c>
      <c r="D33" s="31">
        <f>D19+D24+D26+D28+D32</f>
        <v>211029</v>
      </c>
      <c r="E33" s="40">
        <f>E19+E24+E26+E28+E32</f>
        <v>211027</v>
      </c>
      <c r="F33" s="28"/>
      <c r="G33" s="28"/>
      <c r="H33" s="28"/>
      <c r="I33" s="28"/>
      <c r="J33" s="28"/>
      <c r="K33" s="28"/>
      <c r="L33" s="28">
        <v>226383</v>
      </c>
      <c r="M33" s="28">
        <v>0</v>
      </c>
    </row>
    <row r="34" spans="1:13" s="25" customFormat="1" ht="14.25" customHeight="1">
      <c r="A34" s="76" t="s">
        <v>348</v>
      </c>
      <c r="B34" s="68" t="s">
        <v>138</v>
      </c>
      <c r="C34" s="30">
        <v>29682</v>
      </c>
      <c r="D34" s="30">
        <v>29460</v>
      </c>
      <c r="E34" s="38">
        <v>27104</v>
      </c>
      <c r="F34" s="27"/>
      <c r="G34" s="27"/>
      <c r="H34" s="27"/>
      <c r="I34" s="27"/>
      <c r="J34" s="27"/>
      <c r="K34" s="27"/>
      <c r="L34" s="27">
        <v>27476</v>
      </c>
      <c r="M34" s="27">
        <v>0</v>
      </c>
    </row>
    <row r="35" spans="1:13" s="25" customFormat="1" ht="14.25" customHeight="1">
      <c r="A35" s="76" t="s">
        <v>349</v>
      </c>
      <c r="B35" s="68" t="s">
        <v>139</v>
      </c>
      <c r="C35" s="30">
        <v>3400</v>
      </c>
      <c r="D35" s="30">
        <v>5604</v>
      </c>
      <c r="E35" s="38">
        <v>8104</v>
      </c>
      <c r="F35" s="27"/>
      <c r="G35" s="27"/>
      <c r="H35" s="27"/>
      <c r="I35" s="27"/>
      <c r="J35" s="27"/>
      <c r="K35" s="27"/>
      <c r="L35" s="27">
        <v>8422</v>
      </c>
      <c r="M35" s="27">
        <v>0</v>
      </c>
    </row>
    <row r="36" spans="1:13" s="25" customFormat="1" ht="14.25" customHeight="1">
      <c r="A36" s="76" t="s">
        <v>350</v>
      </c>
      <c r="B36" s="68" t="s">
        <v>140</v>
      </c>
      <c r="C36" s="30">
        <v>0</v>
      </c>
      <c r="D36" s="30">
        <v>9456</v>
      </c>
      <c r="E36" s="38">
        <v>9368</v>
      </c>
      <c r="F36" s="27"/>
      <c r="G36" s="27"/>
      <c r="H36" s="27"/>
      <c r="I36" s="27"/>
      <c r="J36" s="27"/>
      <c r="K36" s="27"/>
      <c r="L36" s="27">
        <v>9572</v>
      </c>
      <c r="M36" s="27">
        <v>0</v>
      </c>
    </row>
    <row r="37" spans="1:13" s="25" customFormat="1" ht="14.25" customHeight="1">
      <c r="A37" s="76" t="s">
        <v>351</v>
      </c>
      <c r="B37" s="68" t="s">
        <v>142</v>
      </c>
      <c r="C37" s="30">
        <v>8799</v>
      </c>
      <c r="D37" s="30">
        <v>8799</v>
      </c>
      <c r="E37" s="38">
        <v>8659</v>
      </c>
      <c r="F37" s="27"/>
      <c r="G37" s="27"/>
      <c r="H37" s="27"/>
      <c r="I37" s="27"/>
      <c r="J37" s="27"/>
      <c r="K37" s="27"/>
      <c r="L37" s="27">
        <v>8659</v>
      </c>
      <c r="M37" s="27">
        <v>0</v>
      </c>
    </row>
    <row r="38" spans="1:13" s="25" customFormat="1" ht="14.25" customHeight="1">
      <c r="A38" s="76" t="s">
        <v>352</v>
      </c>
      <c r="B38" s="68" t="s">
        <v>143</v>
      </c>
      <c r="C38" s="30">
        <v>8745</v>
      </c>
      <c r="D38" s="30">
        <v>9894</v>
      </c>
      <c r="E38" s="38">
        <v>9978</v>
      </c>
      <c r="F38" s="27"/>
      <c r="G38" s="27"/>
      <c r="H38" s="27"/>
      <c r="I38" s="27"/>
      <c r="J38" s="27"/>
      <c r="K38" s="27"/>
      <c r="L38" s="27">
        <v>10061</v>
      </c>
      <c r="M38" s="27">
        <v>0</v>
      </c>
    </row>
    <row r="39" spans="1:13" s="25" customFormat="1" ht="14.25" customHeight="1">
      <c r="A39" s="76" t="s">
        <v>353</v>
      </c>
      <c r="B39" s="68" t="s">
        <v>144</v>
      </c>
      <c r="C39" s="30">
        <v>675</v>
      </c>
      <c r="D39" s="30">
        <v>629</v>
      </c>
      <c r="E39" s="38">
        <v>629</v>
      </c>
      <c r="F39" s="27"/>
      <c r="G39" s="27"/>
      <c r="H39" s="27"/>
      <c r="I39" s="27"/>
      <c r="J39" s="27"/>
      <c r="K39" s="27"/>
      <c r="L39" s="27">
        <v>629</v>
      </c>
      <c r="M39" s="27">
        <v>0</v>
      </c>
    </row>
    <row r="40" spans="1:13" s="25" customFormat="1" ht="14.25" customHeight="1">
      <c r="A40" s="76" t="s">
        <v>354</v>
      </c>
      <c r="B40" s="68" t="s">
        <v>145</v>
      </c>
      <c r="C40" s="30">
        <v>0</v>
      </c>
      <c r="D40" s="30">
        <v>14</v>
      </c>
      <c r="E40" s="38">
        <v>14</v>
      </c>
      <c r="F40" s="27"/>
      <c r="G40" s="27"/>
      <c r="H40" s="27"/>
      <c r="I40" s="27"/>
      <c r="J40" s="27"/>
      <c r="K40" s="27"/>
      <c r="L40" s="27">
        <v>14</v>
      </c>
      <c r="M40" s="27">
        <v>0</v>
      </c>
    </row>
    <row r="41" spans="1:13" s="25" customFormat="1" ht="14.25" customHeight="1">
      <c r="A41" s="76" t="s">
        <v>355</v>
      </c>
      <c r="B41" s="68" t="s">
        <v>146</v>
      </c>
      <c r="C41" s="30">
        <v>0</v>
      </c>
      <c r="D41" s="30">
        <v>2941</v>
      </c>
      <c r="E41" s="38">
        <v>2941</v>
      </c>
      <c r="F41" s="27"/>
      <c r="G41" s="27"/>
      <c r="H41" s="27"/>
      <c r="I41" s="27"/>
      <c r="J41" s="27"/>
      <c r="K41" s="27"/>
      <c r="L41" s="27">
        <v>2985</v>
      </c>
      <c r="M41" s="27">
        <v>0</v>
      </c>
    </row>
    <row r="42" spans="1:13" s="25" customFormat="1" ht="14.25" customHeight="1">
      <c r="A42" s="77" t="s">
        <v>356</v>
      </c>
      <c r="B42" s="69" t="s">
        <v>147</v>
      </c>
      <c r="C42" s="31">
        <f>SUM(C34:C41)</f>
        <v>51301</v>
      </c>
      <c r="D42" s="31">
        <f>SUM(D34:D41)</f>
        <v>66797</v>
      </c>
      <c r="E42" s="40">
        <f>SUM(E34:E41)</f>
        <v>66797</v>
      </c>
      <c r="F42" s="28"/>
      <c r="G42" s="28"/>
      <c r="H42" s="28"/>
      <c r="I42" s="28"/>
      <c r="J42" s="28"/>
      <c r="K42" s="28"/>
      <c r="L42" s="28">
        <v>67818</v>
      </c>
      <c r="M42" s="28">
        <v>281</v>
      </c>
    </row>
    <row r="43" spans="1:13" s="25" customFormat="1" ht="14.25" customHeight="1" hidden="1">
      <c r="A43" s="76"/>
      <c r="B43" s="68" t="s">
        <v>148</v>
      </c>
      <c r="C43" s="30">
        <v>3386</v>
      </c>
      <c r="D43" s="30">
        <v>12558</v>
      </c>
      <c r="E43" s="38">
        <v>12558</v>
      </c>
      <c r="F43" s="27"/>
      <c r="G43" s="27"/>
      <c r="H43" s="27"/>
      <c r="I43" s="27"/>
      <c r="J43" s="27"/>
      <c r="K43" s="27"/>
      <c r="L43" s="27">
        <v>12558</v>
      </c>
      <c r="M43" s="27">
        <v>0</v>
      </c>
    </row>
    <row r="44" spans="1:13" s="25" customFormat="1" ht="14.25" customHeight="1">
      <c r="A44" s="76" t="s">
        <v>359</v>
      </c>
      <c r="B44" s="68" t="s">
        <v>365</v>
      </c>
      <c r="C44" s="30">
        <v>3386</v>
      </c>
      <c r="D44" s="30">
        <v>12558</v>
      </c>
      <c r="E44" s="38">
        <v>12558</v>
      </c>
      <c r="F44" s="27"/>
      <c r="G44" s="27"/>
      <c r="H44" s="27"/>
      <c r="I44" s="27"/>
      <c r="J44" s="27"/>
      <c r="K44" s="27"/>
      <c r="L44" s="27">
        <v>12558</v>
      </c>
      <c r="M44" s="27">
        <v>0</v>
      </c>
    </row>
    <row r="45" spans="1:5" s="63" customFormat="1" ht="17.25" customHeight="1">
      <c r="A45" s="76" t="s">
        <v>357</v>
      </c>
      <c r="B45" s="68" t="s">
        <v>151</v>
      </c>
      <c r="C45" s="47">
        <v>16080</v>
      </c>
      <c r="D45" s="47">
        <v>16620</v>
      </c>
      <c r="E45" s="48">
        <v>16619</v>
      </c>
    </row>
    <row r="46" spans="1:13" s="25" customFormat="1" ht="14.25" customHeight="1" hidden="1">
      <c r="A46" s="77" t="s">
        <v>361</v>
      </c>
      <c r="B46" s="69" t="s">
        <v>151</v>
      </c>
      <c r="C46" s="70">
        <v>16080</v>
      </c>
      <c r="D46" s="70">
        <v>16620</v>
      </c>
      <c r="E46" s="78">
        <v>16619</v>
      </c>
      <c r="F46" s="27"/>
      <c r="G46" s="27"/>
      <c r="H46" s="27"/>
      <c r="I46" s="27"/>
      <c r="J46" s="27"/>
      <c r="K46" s="27"/>
      <c r="L46" s="27">
        <v>0</v>
      </c>
      <c r="M46" s="27">
        <v>0</v>
      </c>
    </row>
    <row r="47" spans="1:13" s="25" customFormat="1" ht="14.25" customHeight="1" hidden="1">
      <c r="A47" s="77" t="s">
        <v>362</v>
      </c>
      <c r="B47" s="69" t="s">
        <v>151</v>
      </c>
      <c r="C47" s="70">
        <v>16080</v>
      </c>
      <c r="D47" s="70">
        <v>16620</v>
      </c>
      <c r="E47" s="78">
        <v>16619</v>
      </c>
      <c r="F47" s="27"/>
      <c r="G47" s="27"/>
      <c r="H47" s="27"/>
      <c r="I47" s="27"/>
      <c r="J47" s="27"/>
      <c r="K47" s="27"/>
      <c r="L47" s="27">
        <v>1300</v>
      </c>
      <c r="M47" s="27">
        <v>0</v>
      </c>
    </row>
    <row r="48" spans="1:13" s="25" customFormat="1" ht="14.25" customHeight="1" hidden="1">
      <c r="A48" s="77" t="s">
        <v>363</v>
      </c>
      <c r="B48" s="69" t="s">
        <v>151</v>
      </c>
      <c r="C48" s="70">
        <v>16080</v>
      </c>
      <c r="D48" s="70">
        <v>16620</v>
      </c>
      <c r="E48" s="78">
        <v>16619</v>
      </c>
      <c r="F48" s="27"/>
      <c r="G48" s="27"/>
      <c r="H48" s="27"/>
      <c r="I48" s="27"/>
      <c r="J48" s="27"/>
      <c r="K48" s="27"/>
      <c r="L48" s="27">
        <v>16874</v>
      </c>
      <c r="M48" s="27">
        <v>3820</v>
      </c>
    </row>
    <row r="49" spans="1:13" s="25" customFormat="1" ht="14.25" customHeight="1" hidden="1">
      <c r="A49" s="77" t="s">
        <v>364</v>
      </c>
      <c r="B49" s="69" t="s">
        <v>151</v>
      </c>
      <c r="C49" s="70">
        <v>16080</v>
      </c>
      <c r="D49" s="70">
        <v>16620</v>
      </c>
      <c r="E49" s="78">
        <v>16619</v>
      </c>
      <c r="F49" s="27"/>
      <c r="G49" s="27"/>
      <c r="H49" s="27"/>
      <c r="I49" s="27"/>
      <c r="J49" s="27"/>
      <c r="K49" s="27"/>
      <c r="L49" s="27">
        <v>0</v>
      </c>
      <c r="M49" s="27">
        <v>0</v>
      </c>
    </row>
    <row r="50" spans="1:13" s="25" customFormat="1" ht="14.25" customHeight="1" hidden="1">
      <c r="A50" s="77" t="s">
        <v>356</v>
      </c>
      <c r="B50" s="69" t="s">
        <v>151</v>
      </c>
      <c r="C50" s="70">
        <v>16080</v>
      </c>
      <c r="D50" s="70">
        <v>16620</v>
      </c>
      <c r="E50" s="78">
        <v>16619</v>
      </c>
      <c r="F50" s="27"/>
      <c r="G50" s="27"/>
      <c r="H50" s="27"/>
      <c r="I50" s="27"/>
      <c r="J50" s="27"/>
      <c r="K50" s="27"/>
      <c r="L50" s="27">
        <v>0</v>
      </c>
      <c r="M50" s="27">
        <v>0</v>
      </c>
    </row>
    <row r="51" spans="1:13" s="62" customFormat="1" ht="14.25" customHeight="1">
      <c r="A51" s="77" t="s">
        <v>358</v>
      </c>
      <c r="B51" s="69" t="s">
        <v>151</v>
      </c>
      <c r="C51" s="70">
        <f>C44+C45</f>
        <v>19466</v>
      </c>
      <c r="D51" s="70">
        <f>D44+D45</f>
        <v>29178</v>
      </c>
      <c r="E51" s="78">
        <f>E44+E45</f>
        <v>29177</v>
      </c>
      <c r="F51" s="61"/>
      <c r="G51" s="61"/>
      <c r="H51" s="61"/>
      <c r="I51" s="61"/>
      <c r="J51" s="61"/>
      <c r="K51" s="61"/>
      <c r="L51" s="61">
        <v>16874</v>
      </c>
      <c r="M51" s="61">
        <v>3820</v>
      </c>
    </row>
    <row r="52" spans="1:13" s="62" customFormat="1" ht="14.25" customHeight="1">
      <c r="A52" s="77" t="s">
        <v>360</v>
      </c>
      <c r="B52" s="69" t="s">
        <v>149</v>
      </c>
      <c r="C52" s="70">
        <v>7922</v>
      </c>
      <c r="D52" s="70">
        <v>1300</v>
      </c>
      <c r="E52" s="78">
        <v>1300</v>
      </c>
      <c r="F52" s="61"/>
      <c r="G52" s="61"/>
      <c r="H52" s="61"/>
      <c r="I52" s="61"/>
      <c r="J52" s="61"/>
      <c r="K52" s="61"/>
      <c r="L52" s="61">
        <v>1300</v>
      </c>
      <c r="M52" s="61">
        <v>0</v>
      </c>
    </row>
    <row r="53" spans="1:13" s="62" customFormat="1" ht="30" customHeight="1">
      <c r="A53" s="77" t="s">
        <v>366</v>
      </c>
      <c r="B53" s="69" t="s">
        <v>152</v>
      </c>
      <c r="C53" s="70">
        <f>C52+C51+C42+C33+C18+C15</f>
        <v>374665</v>
      </c>
      <c r="D53" s="70">
        <f>D52+D51+D42+D33+D18+D15</f>
        <v>467930</v>
      </c>
      <c r="E53" s="78">
        <f>E52+E51+E42+E33+E18+E15</f>
        <v>467927</v>
      </c>
      <c r="F53" s="61"/>
      <c r="G53" s="61"/>
      <c r="H53" s="61"/>
      <c r="I53" s="61"/>
      <c r="J53" s="61"/>
      <c r="K53" s="61"/>
      <c r="L53" s="61">
        <v>484559</v>
      </c>
      <c r="M53" s="61">
        <v>4101</v>
      </c>
    </row>
    <row r="54" spans="1:13" s="25" customFormat="1" ht="14.25" customHeight="1" hidden="1">
      <c r="A54" s="76" t="s">
        <v>157</v>
      </c>
      <c r="B54" s="68" t="s">
        <v>158</v>
      </c>
      <c r="C54" s="30">
        <v>86187</v>
      </c>
      <c r="D54" s="30">
        <v>69757</v>
      </c>
      <c r="E54" s="38">
        <v>69757</v>
      </c>
      <c r="F54" s="27"/>
      <c r="G54" s="27"/>
      <c r="H54" s="27"/>
      <c r="I54" s="27"/>
      <c r="J54" s="27"/>
      <c r="K54" s="27"/>
      <c r="L54" s="27">
        <v>69757</v>
      </c>
      <c r="M54" s="27">
        <v>0</v>
      </c>
    </row>
    <row r="55" spans="1:13" s="25" customFormat="1" ht="14.25" customHeight="1">
      <c r="A55" s="76" t="s">
        <v>367</v>
      </c>
      <c r="B55" s="68" t="s">
        <v>159</v>
      </c>
      <c r="C55" s="30">
        <v>86187</v>
      </c>
      <c r="D55" s="30">
        <v>69757</v>
      </c>
      <c r="E55" s="38">
        <v>69757</v>
      </c>
      <c r="F55" s="27"/>
      <c r="G55" s="27"/>
      <c r="H55" s="27"/>
      <c r="I55" s="27"/>
      <c r="J55" s="27"/>
      <c r="K55" s="27"/>
      <c r="L55" s="27">
        <v>69757</v>
      </c>
      <c r="M55" s="27">
        <v>0</v>
      </c>
    </row>
    <row r="56" spans="1:13" s="25" customFormat="1" ht="14.25" customHeight="1">
      <c r="A56" s="76" t="s">
        <v>368</v>
      </c>
      <c r="B56" s="68" t="s">
        <v>160</v>
      </c>
      <c r="C56" s="30">
        <v>0</v>
      </c>
      <c r="D56" s="30">
        <v>0</v>
      </c>
      <c r="E56" s="38">
        <v>4440</v>
      </c>
      <c r="F56" s="27"/>
      <c r="G56" s="27"/>
      <c r="H56" s="27"/>
      <c r="I56" s="27"/>
      <c r="J56" s="27"/>
      <c r="K56" s="27"/>
      <c r="L56" s="27">
        <v>4440</v>
      </c>
      <c r="M56" s="27">
        <v>0</v>
      </c>
    </row>
    <row r="57" spans="1:13" s="25" customFormat="1" ht="14.25" customHeight="1">
      <c r="A57" s="76" t="s">
        <v>369</v>
      </c>
      <c r="B57" s="68" t="s">
        <v>161</v>
      </c>
      <c r="C57" s="71"/>
      <c r="D57" s="71"/>
      <c r="E57" s="79"/>
      <c r="F57" s="27">
        <v>267990</v>
      </c>
      <c r="G57" s="27">
        <v>225328</v>
      </c>
      <c r="H57" s="27">
        <v>225328</v>
      </c>
      <c r="I57" s="27"/>
      <c r="J57" s="27"/>
      <c r="K57" s="27"/>
      <c r="L57" s="27">
        <v>225328</v>
      </c>
      <c r="M57" s="27">
        <v>0</v>
      </c>
    </row>
    <row r="58" spans="1:13" s="25" customFormat="1" ht="14.25" customHeight="1">
      <c r="A58" s="76" t="s">
        <v>370</v>
      </c>
      <c r="B58" s="68" t="s">
        <v>162</v>
      </c>
      <c r="C58" s="30">
        <v>0</v>
      </c>
      <c r="D58" s="30">
        <v>85000</v>
      </c>
      <c r="E58" s="38">
        <v>0</v>
      </c>
      <c r="F58" s="27"/>
      <c r="G58" s="27"/>
      <c r="H58" s="27">
        <v>74197</v>
      </c>
      <c r="I58" s="27"/>
      <c r="J58" s="27"/>
      <c r="K58" s="27"/>
      <c r="L58" s="27">
        <v>0</v>
      </c>
      <c r="M58" s="27">
        <v>0</v>
      </c>
    </row>
    <row r="59" spans="1:13" s="25" customFormat="1" ht="14.25" customHeight="1" hidden="1">
      <c r="A59" s="76" t="s">
        <v>29</v>
      </c>
      <c r="B59" s="68" t="s">
        <v>163</v>
      </c>
      <c r="C59" s="30">
        <v>354177</v>
      </c>
      <c r="D59" s="30">
        <v>380085</v>
      </c>
      <c r="E59" s="38">
        <v>299525</v>
      </c>
      <c r="F59" s="27"/>
      <c r="G59" s="27"/>
      <c r="H59" s="27"/>
      <c r="I59" s="27"/>
      <c r="J59" s="27"/>
      <c r="K59" s="27"/>
      <c r="L59" s="27">
        <v>299525</v>
      </c>
      <c r="M59" s="27">
        <v>0</v>
      </c>
    </row>
    <row r="60" spans="1:13" s="62" customFormat="1" ht="14.25" customHeight="1">
      <c r="A60" s="77" t="s">
        <v>371</v>
      </c>
      <c r="B60" s="69" t="s">
        <v>164</v>
      </c>
      <c r="C60" s="70">
        <f>C55+C56+C58</f>
        <v>86187</v>
      </c>
      <c r="D60" s="70">
        <f>D55+D56+D58</f>
        <v>154757</v>
      </c>
      <c r="E60" s="78">
        <f>E55+E56+E58</f>
        <v>74197</v>
      </c>
      <c r="F60" s="61"/>
      <c r="G60" s="61"/>
      <c r="H60" s="61">
        <f>SUM(H57:H59)</f>
        <v>299525</v>
      </c>
      <c r="I60" s="61"/>
      <c r="J60" s="61"/>
      <c r="K60" s="61"/>
      <c r="L60" s="61">
        <v>299525</v>
      </c>
      <c r="M60" s="61">
        <v>0</v>
      </c>
    </row>
    <row r="61" spans="1:5" s="62" customFormat="1" ht="18.75" customHeight="1" thickBot="1">
      <c r="A61" s="80" t="s">
        <v>14</v>
      </c>
      <c r="B61" s="81" t="s">
        <v>372</v>
      </c>
      <c r="C61" s="82">
        <f>C60+C53</f>
        <v>460852</v>
      </c>
      <c r="D61" s="82">
        <f>D60+D53</f>
        <v>622687</v>
      </c>
      <c r="E61" s="83">
        <f>E60+E53</f>
        <v>542124</v>
      </c>
    </row>
    <row r="62" spans="1:13" s="94" customFormat="1" ht="30.75" customHeight="1" thickBot="1">
      <c r="A62" s="60"/>
      <c r="B62" s="91" t="s">
        <v>2</v>
      </c>
      <c r="C62" s="92" t="s">
        <v>3</v>
      </c>
      <c r="D62" s="92" t="s">
        <v>4</v>
      </c>
      <c r="E62" s="93" t="s">
        <v>5</v>
      </c>
      <c r="F62" s="59"/>
      <c r="G62" s="59"/>
      <c r="H62" s="59"/>
      <c r="I62" s="59"/>
      <c r="J62" s="59"/>
      <c r="K62" s="59"/>
      <c r="L62" s="59" t="s">
        <v>94</v>
      </c>
      <c r="M62" s="59" t="s">
        <v>95</v>
      </c>
    </row>
    <row r="63" spans="1:14" s="25" customFormat="1" ht="14.25" customHeight="1">
      <c r="A63" s="72" t="s">
        <v>330</v>
      </c>
      <c r="B63" s="73" t="s">
        <v>6</v>
      </c>
      <c r="C63" s="74">
        <v>70287</v>
      </c>
      <c r="D63" s="74">
        <v>74960</v>
      </c>
      <c r="E63" s="75">
        <v>72763</v>
      </c>
      <c r="F63" s="27"/>
      <c r="G63" s="27"/>
      <c r="H63" s="27"/>
      <c r="I63" s="27"/>
      <c r="J63" s="27"/>
      <c r="K63" s="27"/>
      <c r="L63" s="27">
        <v>72763</v>
      </c>
      <c r="M63" s="27">
        <v>239117</v>
      </c>
      <c r="N63" s="27">
        <v>0</v>
      </c>
    </row>
    <row r="64" spans="1:14" s="25" customFormat="1" ht="14.25" customHeight="1">
      <c r="A64" s="76" t="s">
        <v>331</v>
      </c>
      <c r="B64" s="68" t="s">
        <v>7</v>
      </c>
      <c r="C64" s="30">
        <v>833</v>
      </c>
      <c r="D64" s="30">
        <v>6425</v>
      </c>
      <c r="E64" s="38">
        <v>6416</v>
      </c>
      <c r="F64" s="27"/>
      <c r="G64" s="27"/>
      <c r="H64" s="27"/>
      <c r="I64" s="27"/>
      <c r="J64" s="27"/>
      <c r="K64" s="27"/>
      <c r="L64" s="27">
        <v>6416</v>
      </c>
      <c r="M64" s="27">
        <v>0</v>
      </c>
      <c r="N64" s="27">
        <v>0</v>
      </c>
    </row>
    <row r="65" spans="1:14" s="25" customFormat="1" ht="14.25" customHeight="1">
      <c r="A65" s="76" t="s">
        <v>332</v>
      </c>
      <c r="B65" s="68" t="s">
        <v>8</v>
      </c>
      <c r="C65" s="30">
        <v>1200</v>
      </c>
      <c r="D65" s="30">
        <v>1242</v>
      </c>
      <c r="E65" s="38">
        <v>1242</v>
      </c>
      <c r="F65" s="27"/>
      <c r="G65" s="27"/>
      <c r="H65" s="27"/>
      <c r="I65" s="27"/>
      <c r="J65" s="27"/>
      <c r="K65" s="27"/>
      <c r="L65" s="27">
        <v>1242</v>
      </c>
      <c r="M65" s="27">
        <v>0</v>
      </c>
      <c r="N65" s="27">
        <v>0</v>
      </c>
    </row>
    <row r="66" spans="1:14" s="25" customFormat="1" ht="14.25" customHeight="1">
      <c r="A66" s="76" t="s">
        <v>333</v>
      </c>
      <c r="B66" s="68" t="s">
        <v>9</v>
      </c>
      <c r="C66" s="30">
        <v>830</v>
      </c>
      <c r="D66" s="30">
        <v>530</v>
      </c>
      <c r="E66" s="38">
        <v>224</v>
      </c>
      <c r="F66" s="27"/>
      <c r="G66" s="27"/>
      <c r="H66" s="27"/>
      <c r="I66" s="27"/>
      <c r="J66" s="27"/>
      <c r="K66" s="27"/>
      <c r="L66" s="27">
        <v>224</v>
      </c>
      <c r="M66" s="27">
        <v>0</v>
      </c>
      <c r="N66" s="27">
        <v>0</v>
      </c>
    </row>
    <row r="67" spans="1:14" s="25" customFormat="1" ht="14.25" customHeight="1">
      <c r="A67" s="76" t="s">
        <v>334</v>
      </c>
      <c r="B67" s="68" t="s">
        <v>11</v>
      </c>
      <c r="C67" s="30">
        <v>545</v>
      </c>
      <c r="D67" s="30">
        <v>525</v>
      </c>
      <c r="E67" s="38">
        <v>525</v>
      </c>
      <c r="F67" s="27"/>
      <c r="G67" s="27"/>
      <c r="H67" s="27"/>
      <c r="I67" s="27"/>
      <c r="J67" s="27"/>
      <c r="K67" s="27"/>
      <c r="L67" s="27">
        <v>525</v>
      </c>
      <c r="M67" s="27">
        <v>1052</v>
      </c>
      <c r="N67" s="27">
        <v>0</v>
      </c>
    </row>
    <row r="68" spans="1:14" s="25" customFormat="1" ht="14.25" customHeight="1">
      <c r="A68" s="76" t="s">
        <v>373</v>
      </c>
      <c r="B68" s="68" t="s">
        <v>12</v>
      </c>
      <c r="C68" s="30">
        <v>5438</v>
      </c>
      <c r="D68" s="30">
        <v>5616</v>
      </c>
      <c r="E68" s="38">
        <v>4970</v>
      </c>
      <c r="F68" s="27"/>
      <c r="G68" s="27"/>
      <c r="H68" s="27"/>
      <c r="I68" s="27"/>
      <c r="J68" s="27"/>
      <c r="K68" s="27"/>
      <c r="L68" s="27">
        <v>4970</v>
      </c>
      <c r="M68" s="27">
        <v>17475</v>
      </c>
      <c r="N68" s="27">
        <v>0</v>
      </c>
    </row>
    <row r="69" spans="1:14" s="25" customFormat="1" ht="14.25" customHeight="1">
      <c r="A69" s="76" t="s">
        <v>374</v>
      </c>
      <c r="B69" s="68" t="s">
        <v>13</v>
      </c>
      <c r="C69" s="30">
        <v>400</v>
      </c>
      <c r="D69" s="30">
        <v>564</v>
      </c>
      <c r="E69" s="38">
        <v>473</v>
      </c>
      <c r="F69" s="27"/>
      <c r="G69" s="27"/>
      <c r="H69" s="27"/>
      <c r="I69" s="27"/>
      <c r="J69" s="27"/>
      <c r="K69" s="27"/>
      <c r="L69" s="27">
        <v>473</v>
      </c>
      <c r="M69" s="27">
        <v>1209</v>
      </c>
      <c r="N69" s="27">
        <v>0</v>
      </c>
    </row>
    <row r="70" spans="1:14" s="25" customFormat="1" ht="14.25" customHeight="1">
      <c r="A70" s="76" t="s">
        <v>375</v>
      </c>
      <c r="B70" s="68" t="s">
        <v>15</v>
      </c>
      <c r="C70" s="30">
        <v>5429</v>
      </c>
      <c r="D70" s="30">
        <v>0</v>
      </c>
      <c r="E70" s="38">
        <v>0</v>
      </c>
      <c r="F70" s="27"/>
      <c r="G70" s="27"/>
      <c r="H70" s="27"/>
      <c r="I70" s="27"/>
      <c r="J70" s="27"/>
      <c r="K70" s="27"/>
      <c r="L70" s="27">
        <v>0</v>
      </c>
      <c r="M70" s="27">
        <v>0</v>
      </c>
      <c r="N70" s="27">
        <v>0</v>
      </c>
    </row>
    <row r="71" spans="1:14" s="25" customFormat="1" ht="14.25" customHeight="1">
      <c r="A71" s="76" t="s">
        <v>376</v>
      </c>
      <c r="B71" s="68" t="s">
        <v>17</v>
      </c>
      <c r="C71" s="30">
        <v>480</v>
      </c>
      <c r="D71" s="30">
        <v>3459</v>
      </c>
      <c r="E71" s="38">
        <v>3374</v>
      </c>
      <c r="F71" s="27"/>
      <c r="G71" s="27"/>
      <c r="H71" s="27"/>
      <c r="I71" s="27"/>
      <c r="J71" s="27"/>
      <c r="K71" s="27"/>
      <c r="L71" s="27">
        <v>3374</v>
      </c>
      <c r="M71" s="27">
        <v>0</v>
      </c>
      <c r="N71" s="27">
        <v>0</v>
      </c>
    </row>
    <row r="72" spans="1:14" s="25" customFormat="1" ht="14.25" customHeight="1">
      <c r="A72" s="77"/>
      <c r="B72" s="69" t="s">
        <v>18</v>
      </c>
      <c r="C72" s="31">
        <f>SUM(C63:C71)</f>
        <v>85442</v>
      </c>
      <c r="D72" s="31">
        <f>SUM(D63:D71)</f>
        <v>93321</v>
      </c>
      <c r="E72" s="40">
        <f>SUM(E63:E71)</f>
        <v>89987</v>
      </c>
      <c r="F72" s="28"/>
      <c r="G72" s="28"/>
      <c r="H72" s="28"/>
      <c r="I72" s="28"/>
      <c r="J72" s="28"/>
      <c r="K72" s="28"/>
      <c r="L72" s="28">
        <v>89987</v>
      </c>
      <c r="M72" s="28">
        <v>258853</v>
      </c>
      <c r="N72" s="28">
        <v>0</v>
      </c>
    </row>
    <row r="73" spans="1:14" s="25" customFormat="1" ht="14.25" customHeight="1">
      <c r="A73" s="76" t="s">
        <v>330</v>
      </c>
      <c r="B73" s="68" t="s">
        <v>20</v>
      </c>
      <c r="C73" s="30">
        <v>5858</v>
      </c>
      <c r="D73" s="30">
        <v>5858</v>
      </c>
      <c r="E73" s="38">
        <v>4835</v>
      </c>
      <c r="F73" s="27"/>
      <c r="G73" s="27"/>
      <c r="H73" s="27"/>
      <c r="I73" s="27"/>
      <c r="J73" s="27"/>
      <c r="K73" s="27"/>
      <c r="L73" s="27">
        <v>4835</v>
      </c>
      <c r="M73" s="27">
        <v>18168</v>
      </c>
      <c r="N73" s="27">
        <v>0</v>
      </c>
    </row>
    <row r="74" spans="1:14" s="25" customFormat="1" ht="14.25" customHeight="1">
      <c r="A74" s="76" t="s">
        <v>331</v>
      </c>
      <c r="B74" s="68" t="s">
        <v>22</v>
      </c>
      <c r="C74" s="30">
        <v>0</v>
      </c>
      <c r="D74" s="30">
        <v>1819</v>
      </c>
      <c r="E74" s="38">
        <v>1138</v>
      </c>
      <c r="F74" s="27"/>
      <c r="G74" s="27"/>
      <c r="H74" s="27"/>
      <c r="I74" s="27"/>
      <c r="J74" s="27"/>
      <c r="K74" s="27"/>
      <c r="L74" s="27">
        <v>1138</v>
      </c>
      <c r="M74" s="27">
        <v>0</v>
      </c>
      <c r="N74" s="27">
        <v>0</v>
      </c>
    </row>
    <row r="75" spans="1:14" s="25" customFormat="1" ht="14.25" customHeight="1">
      <c r="A75" s="76" t="s">
        <v>332</v>
      </c>
      <c r="B75" s="68" t="s">
        <v>23</v>
      </c>
      <c r="C75" s="30">
        <v>3069</v>
      </c>
      <c r="D75" s="30">
        <v>3054</v>
      </c>
      <c r="E75" s="38">
        <v>2390</v>
      </c>
      <c r="F75" s="27"/>
      <c r="G75" s="27"/>
      <c r="H75" s="27"/>
      <c r="I75" s="27"/>
      <c r="J75" s="27"/>
      <c r="K75" s="27"/>
      <c r="L75" s="27">
        <v>2390</v>
      </c>
      <c r="M75" s="27">
        <v>0</v>
      </c>
      <c r="N75" s="27">
        <v>0</v>
      </c>
    </row>
    <row r="76" spans="1:14" s="25" customFormat="1" ht="14.25" customHeight="1">
      <c r="A76" s="77"/>
      <c r="B76" s="69" t="s">
        <v>24</v>
      </c>
      <c r="C76" s="31">
        <f>SUM(C73:C75)</f>
        <v>8927</v>
      </c>
      <c r="D76" s="31">
        <f>SUM(D73:D75)</f>
        <v>10731</v>
      </c>
      <c r="E76" s="40">
        <f>SUM(E73:E75)</f>
        <v>8363</v>
      </c>
      <c r="F76" s="28"/>
      <c r="G76" s="28"/>
      <c r="H76" s="28"/>
      <c r="I76" s="28"/>
      <c r="J76" s="28"/>
      <c r="K76" s="28"/>
      <c r="L76" s="28">
        <v>8363</v>
      </c>
      <c r="M76" s="28">
        <v>18168</v>
      </c>
      <c r="N76" s="28">
        <v>0</v>
      </c>
    </row>
    <row r="77" spans="1:14" s="25" customFormat="1" ht="14.25" customHeight="1">
      <c r="A77" s="77" t="s">
        <v>335</v>
      </c>
      <c r="B77" s="69" t="s">
        <v>25</v>
      </c>
      <c r="C77" s="31">
        <f>C76+C72</f>
        <v>94369</v>
      </c>
      <c r="D77" s="31">
        <f>D76+D72</f>
        <v>104052</v>
      </c>
      <c r="E77" s="40">
        <f>E76+E72</f>
        <v>98350</v>
      </c>
      <c r="F77" s="28"/>
      <c r="G77" s="28"/>
      <c r="H77" s="28"/>
      <c r="I77" s="28"/>
      <c r="J77" s="28"/>
      <c r="K77" s="28"/>
      <c r="L77" s="28">
        <v>98350</v>
      </c>
      <c r="M77" s="28">
        <v>277021</v>
      </c>
      <c r="N77" s="28">
        <v>0</v>
      </c>
    </row>
    <row r="78" spans="1:14" s="25" customFormat="1" ht="14.25" customHeight="1">
      <c r="A78" s="77" t="s">
        <v>337</v>
      </c>
      <c r="B78" s="69" t="s">
        <v>27</v>
      </c>
      <c r="C78" s="31">
        <v>26498</v>
      </c>
      <c r="D78" s="31">
        <v>28880</v>
      </c>
      <c r="E78" s="40">
        <v>27232</v>
      </c>
      <c r="F78" s="28"/>
      <c r="G78" s="28"/>
      <c r="H78" s="28"/>
      <c r="I78" s="28"/>
      <c r="J78" s="28"/>
      <c r="K78" s="28"/>
      <c r="L78" s="28">
        <v>27232</v>
      </c>
      <c r="M78" s="28">
        <v>86117</v>
      </c>
      <c r="N78" s="28">
        <v>0</v>
      </c>
    </row>
    <row r="79" spans="1:14" s="25" customFormat="1" ht="14.25" customHeight="1">
      <c r="A79" s="76" t="s">
        <v>341</v>
      </c>
      <c r="B79" s="68" t="s">
        <v>32</v>
      </c>
      <c r="C79" s="30">
        <v>635</v>
      </c>
      <c r="D79" s="30">
        <v>1249</v>
      </c>
      <c r="E79" s="38">
        <v>1211</v>
      </c>
      <c r="F79" s="27"/>
      <c r="G79" s="27"/>
      <c r="H79" s="27"/>
      <c r="I79" s="27"/>
      <c r="J79" s="27"/>
      <c r="K79" s="27"/>
      <c r="L79" s="27">
        <v>1211</v>
      </c>
      <c r="M79" s="27">
        <v>0</v>
      </c>
      <c r="N79" s="27">
        <v>0</v>
      </c>
    </row>
    <row r="80" spans="1:14" s="25" customFormat="1" ht="14.25" customHeight="1">
      <c r="A80" s="76" t="s">
        <v>377</v>
      </c>
      <c r="B80" s="68" t="s">
        <v>33</v>
      </c>
      <c r="C80" s="30">
        <v>35586</v>
      </c>
      <c r="D80" s="30">
        <v>31260</v>
      </c>
      <c r="E80" s="38">
        <v>29033</v>
      </c>
      <c r="F80" s="27"/>
      <c r="G80" s="27"/>
      <c r="H80" s="27"/>
      <c r="I80" s="27"/>
      <c r="J80" s="27"/>
      <c r="K80" s="27"/>
      <c r="L80" s="27">
        <v>29168</v>
      </c>
      <c r="M80" s="27">
        <v>39350</v>
      </c>
      <c r="N80" s="27">
        <v>0</v>
      </c>
    </row>
    <row r="81" spans="1:14" s="25" customFormat="1" ht="14.25" customHeight="1">
      <c r="A81" s="77" t="s">
        <v>378</v>
      </c>
      <c r="B81" s="69" t="s">
        <v>34</v>
      </c>
      <c r="C81" s="31">
        <f>SUM(C79:C80)</f>
        <v>36221</v>
      </c>
      <c r="D81" s="31">
        <f>SUM(D79:D80)</f>
        <v>32509</v>
      </c>
      <c r="E81" s="40">
        <f>SUM(E79:E80)</f>
        <v>30244</v>
      </c>
      <c r="F81" s="28"/>
      <c r="G81" s="28"/>
      <c r="H81" s="28"/>
      <c r="I81" s="28"/>
      <c r="J81" s="28"/>
      <c r="K81" s="28"/>
      <c r="L81" s="28">
        <v>30379</v>
      </c>
      <c r="M81" s="28">
        <v>39350</v>
      </c>
      <c r="N81" s="28">
        <v>0</v>
      </c>
    </row>
    <row r="82" spans="1:14" s="25" customFormat="1" ht="14.25" customHeight="1">
      <c r="A82" s="76" t="s">
        <v>379</v>
      </c>
      <c r="B82" s="68" t="s">
        <v>35</v>
      </c>
      <c r="C82" s="30">
        <v>250</v>
      </c>
      <c r="D82" s="30">
        <v>772</v>
      </c>
      <c r="E82" s="38">
        <v>747</v>
      </c>
      <c r="F82" s="27"/>
      <c r="G82" s="27"/>
      <c r="H82" s="27"/>
      <c r="I82" s="27"/>
      <c r="J82" s="27"/>
      <c r="K82" s="27"/>
      <c r="L82" s="27">
        <v>750</v>
      </c>
      <c r="M82" s="27">
        <v>2088</v>
      </c>
      <c r="N82" s="27">
        <v>0</v>
      </c>
    </row>
    <row r="83" spans="1:14" s="25" customFormat="1" ht="14.25" customHeight="1">
      <c r="A83" s="76" t="s">
        <v>380</v>
      </c>
      <c r="B83" s="68" t="s">
        <v>37</v>
      </c>
      <c r="C83" s="30">
        <v>2637</v>
      </c>
      <c r="D83" s="30">
        <v>2080</v>
      </c>
      <c r="E83" s="38">
        <v>1633</v>
      </c>
      <c r="F83" s="27"/>
      <c r="G83" s="27"/>
      <c r="H83" s="27"/>
      <c r="I83" s="27"/>
      <c r="J83" s="27"/>
      <c r="K83" s="27"/>
      <c r="L83" s="27">
        <v>1638</v>
      </c>
      <c r="M83" s="27">
        <v>4959</v>
      </c>
      <c r="N83" s="27">
        <v>0</v>
      </c>
    </row>
    <row r="84" spans="1:14" s="25" customFormat="1" ht="14.25" customHeight="1">
      <c r="A84" s="77" t="s">
        <v>364</v>
      </c>
      <c r="B84" s="69" t="s">
        <v>38</v>
      </c>
      <c r="C84" s="31">
        <f>SUM(C82:C83)</f>
        <v>2887</v>
      </c>
      <c r="D84" s="31">
        <f>SUM(D82:D83)</f>
        <v>2852</v>
      </c>
      <c r="E84" s="40">
        <f>SUM(E82:E83)</f>
        <v>2380</v>
      </c>
      <c r="F84" s="28"/>
      <c r="G84" s="28"/>
      <c r="H84" s="28"/>
      <c r="I84" s="28"/>
      <c r="J84" s="28"/>
      <c r="K84" s="28"/>
      <c r="L84" s="28">
        <v>2388</v>
      </c>
      <c r="M84" s="28">
        <v>7047</v>
      </c>
      <c r="N84" s="28">
        <v>0</v>
      </c>
    </row>
    <row r="85" spans="1:14" s="25" customFormat="1" ht="14.25" customHeight="1">
      <c r="A85" s="76" t="s">
        <v>381</v>
      </c>
      <c r="B85" s="68" t="s">
        <v>40</v>
      </c>
      <c r="C85" s="30">
        <v>25205</v>
      </c>
      <c r="D85" s="30">
        <v>21304</v>
      </c>
      <c r="E85" s="38">
        <v>20263</v>
      </c>
      <c r="F85" s="27"/>
      <c r="G85" s="27"/>
      <c r="H85" s="27"/>
      <c r="I85" s="27"/>
      <c r="J85" s="27"/>
      <c r="K85" s="27"/>
      <c r="L85" s="27">
        <v>20263</v>
      </c>
      <c r="M85" s="27">
        <v>68123</v>
      </c>
      <c r="N85" s="27">
        <v>0</v>
      </c>
    </row>
    <row r="86" spans="1:14" s="25" customFormat="1" ht="14.25" customHeight="1">
      <c r="A86" s="76" t="s">
        <v>382</v>
      </c>
      <c r="B86" s="68" t="s">
        <v>41</v>
      </c>
      <c r="C86" s="30">
        <v>1330</v>
      </c>
      <c r="D86" s="30">
        <v>835</v>
      </c>
      <c r="E86" s="38">
        <v>596</v>
      </c>
      <c r="F86" s="27"/>
      <c r="G86" s="27"/>
      <c r="H86" s="27"/>
      <c r="I86" s="27"/>
      <c r="J86" s="27"/>
      <c r="K86" s="27"/>
      <c r="L86" s="27">
        <v>596</v>
      </c>
      <c r="M86" s="27">
        <v>0</v>
      </c>
      <c r="N86" s="27">
        <v>0</v>
      </c>
    </row>
    <row r="87" spans="1:14" s="25" customFormat="1" ht="14.25" customHeight="1">
      <c r="A87" s="76" t="s">
        <v>383</v>
      </c>
      <c r="B87" s="68" t="s">
        <v>42</v>
      </c>
      <c r="C87" s="30">
        <v>7820</v>
      </c>
      <c r="D87" s="30">
        <v>6205</v>
      </c>
      <c r="E87" s="38">
        <v>4441</v>
      </c>
      <c r="F87" s="27"/>
      <c r="G87" s="27"/>
      <c r="H87" s="27"/>
      <c r="I87" s="27"/>
      <c r="J87" s="27"/>
      <c r="K87" s="27"/>
      <c r="L87" s="27">
        <v>4580</v>
      </c>
      <c r="M87" s="27">
        <v>0</v>
      </c>
      <c r="N87" s="27">
        <v>0</v>
      </c>
    </row>
    <row r="88" spans="1:14" s="25" customFormat="1" ht="14.25" customHeight="1">
      <c r="A88" s="76" t="s">
        <v>384</v>
      </c>
      <c r="B88" s="68" t="s">
        <v>44</v>
      </c>
      <c r="C88" s="30">
        <v>3400</v>
      </c>
      <c r="D88" s="30">
        <v>6400</v>
      </c>
      <c r="E88" s="38">
        <v>5899</v>
      </c>
      <c r="F88" s="27"/>
      <c r="G88" s="27"/>
      <c r="H88" s="27"/>
      <c r="I88" s="27"/>
      <c r="J88" s="27"/>
      <c r="K88" s="27"/>
      <c r="L88" s="27">
        <v>5899</v>
      </c>
      <c r="M88" s="27">
        <v>16241</v>
      </c>
      <c r="N88" s="27">
        <v>0</v>
      </c>
    </row>
    <row r="89" spans="1:14" s="25" customFormat="1" ht="14.25" customHeight="1">
      <c r="A89" s="76" t="s">
        <v>385</v>
      </c>
      <c r="B89" s="68" t="s">
        <v>46</v>
      </c>
      <c r="C89" s="30">
        <v>40735</v>
      </c>
      <c r="D89" s="30">
        <v>49664</v>
      </c>
      <c r="E89" s="38">
        <v>44119</v>
      </c>
      <c r="F89" s="27"/>
      <c r="G89" s="27"/>
      <c r="H89" s="27"/>
      <c r="I89" s="27"/>
      <c r="J89" s="27"/>
      <c r="K89" s="27"/>
      <c r="L89" s="27">
        <v>46532</v>
      </c>
      <c r="M89" s="27">
        <v>27442</v>
      </c>
      <c r="N89" s="27">
        <v>0</v>
      </c>
    </row>
    <row r="90" spans="1:14" s="25" customFormat="1" ht="14.25" customHeight="1">
      <c r="A90" s="76" t="s">
        <v>386</v>
      </c>
      <c r="B90" s="68" t="s">
        <v>47</v>
      </c>
      <c r="C90" s="30">
        <v>11754</v>
      </c>
      <c r="D90" s="30">
        <v>11763</v>
      </c>
      <c r="E90" s="38">
        <v>10113</v>
      </c>
      <c r="F90" s="27"/>
      <c r="G90" s="27"/>
      <c r="H90" s="27"/>
      <c r="I90" s="27"/>
      <c r="J90" s="27"/>
      <c r="K90" s="27"/>
      <c r="L90" s="27">
        <v>10563</v>
      </c>
      <c r="M90" s="27">
        <v>2257</v>
      </c>
      <c r="N90" s="27">
        <v>0</v>
      </c>
    </row>
    <row r="91" spans="1:14" s="25" customFormat="1" ht="14.25" customHeight="1">
      <c r="A91" s="77" t="s">
        <v>387</v>
      </c>
      <c r="B91" s="69" t="s">
        <v>48</v>
      </c>
      <c r="C91" s="31">
        <f>SUM(C85:C90)</f>
        <v>90244</v>
      </c>
      <c r="D91" s="31">
        <f>SUM(D85:D90)</f>
        <v>96171</v>
      </c>
      <c r="E91" s="40">
        <f>SUM(E85:E90)</f>
        <v>85431</v>
      </c>
      <c r="F91" s="28"/>
      <c r="G91" s="28"/>
      <c r="H91" s="28"/>
      <c r="I91" s="28"/>
      <c r="J91" s="28"/>
      <c r="K91" s="28"/>
      <c r="L91" s="28">
        <v>88433</v>
      </c>
      <c r="M91" s="28">
        <v>114063</v>
      </c>
      <c r="N91" s="28">
        <v>0</v>
      </c>
    </row>
    <row r="92" spans="1:14" s="25" customFormat="1" ht="14.25" customHeight="1">
      <c r="A92" s="77" t="s">
        <v>388</v>
      </c>
      <c r="B92" s="69" t="s">
        <v>50</v>
      </c>
      <c r="C92" s="31">
        <v>685</v>
      </c>
      <c r="D92" s="31">
        <v>1225</v>
      </c>
      <c r="E92" s="40">
        <v>731</v>
      </c>
      <c r="F92" s="28"/>
      <c r="G92" s="28"/>
      <c r="H92" s="28"/>
      <c r="I92" s="28"/>
      <c r="J92" s="28"/>
      <c r="K92" s="28"/>
      <c r="L92" s="28">
        <v>731</v>
      </c>
      <c r="M92" s="28">
        <v>0</v>
      </c>
      <c r="N92" s="28">
        <v>0</v>
      </c>
    </row>
    <row r="93" spans="1:14" s="25" customFormat="1" ht="14.25" customHeight="1">
      <c r="A93" s="76" t="s">
        <v>389</v>
      </c>
      <c r="B93" s="68" t="s">
        <v>51</v>
      </c>
      <c r="C93" s="30">
        <v>30353</v>
      </c>
      <c r="D93" s="30">
        <v>29581</v>
      </c>
      <c r="E93" s="38">
        <v>24111</v>
      </c>
      <c r="F93" s="27"/>
      <c r="G93" s="27"/>
      <c r="H93" s="27"/>
      <c r="I93" s="27"/>
      <c r="J93" s="27"/>
      <c r="K93" s="27"/>
      <c r="L93" s="27">
        <v>24688</v>
      </c>
      <c r="M93" s="27">
        <v>42396</v>
      </c>
      <c r="N93" s="27">
        <v>0</v>
      </c>
    </row>
    <row r="94" spans="1:14" s="25" customFormat="1" ht="14.25" customHeight="1">
      <c r="A94" s="76" t="s">
        <v>390</v>
      </c>
      <c r="B94" s="68" t="s">
        <v>53</v>
      </c>
      <c r="C94" s="30">
        <v>4814</v>
      </c>
      <c r="D94" s="30">
        <v>5449</v>
      </c>
      <c r="E94" s="38">
        <v>4069</v>
      </c>
      <c r="F94" s="27"/>
      <c r="G94" s="27"/>
      <c r="H94" s="27"/>
      <c r="I94" s="27"/>
      <c r="J94" s="27"/>
      <c r="K94" s="27"/>
      <c r="L94" s="27">
        <v>4069</v>
      </c>
      <c r="M94" s="27">
        <v>0</v>
      </c>
      <c r="N94" s="27">
        <v>0</v>
      </c>
    </row>
    <row r="95" spans="1:14" s="25" customFormat="1" ht="14.25" customHeight="1">
      <c r="A95" s="76" t="s">
        <v>391</v>
      </c>
      <c r="B95" s="68" t="s">
        <v>54</v>
      </c>
      <c r="C95" s="30">
        <v>340</v>
      </c>
      <c r="D95" s="30">
        <v>280</v>
      </c>
      <c r="E95" s="38">
        <v>240</v>
      </c>
      <c r="F95" s="27"/>
      <c r="G95" s="27"/>
      <c r="H95" s="27"/>
      <c r="I95" s="27"/>
      <c r="J95" s="27"/>
      <c r="K95" s="27"/>
      <c r="L95" s="27">
        <v>279</v>
      </c>
      <c r="M95" s="27">
        <v>0</v>
      </c>
      <c r="N95" s="27">
        <v>0</v>
      </c>
    </row>
    <row r="96" spans="1:14" s="25" customFormat="1" ht="14.25" customHeight="1">
      <c r="A96" s="77" t="s">
        <v>360</v>
      </c>
      <c r="B96" s="69" t="s">
        <v>55</v>
      </c>
      <c r="C96" s="31">
        <v>35507</v>
      </c>
      <c r="D96" s="31">
        <v>35310</v>
      </c>
      <c r="E96" s="40">
        <v>28420</v>
      </c>
      <c r="F96" s="28"/>
      <c r="G96" s="28"/>
      <c r="H96" s="28"/>
      <c r="I96" s="28"/>
      <c r="J96" s="28"/>
      <c r="K96" s="28"/>
      <c r="L96" s="28">
        <v>29036</v>
      </c>
      <c r="M96" s="28">
        <v>42396</v>
      </c>
      <c r="N96" s="28">
        <v>0</v>
      </c>
    </row>
    <row r="97" spans="1:14" s="25" customFormat="1" ht="14.25" customHeight="1">
      <c r="A97" s="77"/>
      <c r="B97" s="69" t="s">
        <v>56</v>
      </c>
      <c r="C97" s="31">
        <f>C81+C84+C91+C92+C96</f>
        <v>165544</v>
      </c>
      <c r="D97" s="31">
        <f>D81+D84+D91+D92+D96</f>
        <v>168067</v>
      </c>
      <c r="E97" s="40">
        <f>E81+E84+E91+E92+E96</f>
        <v>147206</v>
      </c>
      <c r="F97" s="28">
        <v>165544</v>
      </c>
      <c r="G97" s="28"/>
      <c r="H97" s="28"/>
      <c r="I97" s="28"/>
      <c r="J97" s="28"/>
      <c r="K97" s="28"/>
      <c r="L97" s="28">
        <v>150967</v>
      </c>
      <c r="M97" s="28">
        <v>202856</v>
      </c>
      <c r="N97" s="28">
        <v>0</v>
      </c>
    </row>
    <row r="98" spans="1:14" s="25" customFormat="1" ht="14.25" customHeight="1">
      <c r="A98" s="76" t="s">
        <v>392</v>
      </c>
      <c r="B98" s="68" t="s">
        <v>58</v>
      </c>
      <c r="C98" s="30">
        <v>2130</v>
      </c>
      <c r="D98" s="30">
        <v>500</v>
      </c>
      <c r="E98" s="38">
        <v>326</v>
      </c>
      <c r="F98" s="27"/>
      <c r="G98" s="27"/>
      <c r="H98" s="27"/>
      <c r="I98" s="27"/>
      <c r="J98" s="27"/>
      <c r="K98" s="27"/>
      <c r="L98" s="27">
        <v>326</v>
      </c>
      <c r="M98" s="27">
        <v>0</v>
      </c>
      <c r="N98" s="27">
        <v>0</v>
      </c>
    </row>
    <row r="99" spans="1:14" s="25" customFormat="1" ht="14.25" customHeight="1">
      <c r="A99" s="76" t="s">
        <v>393</v>
      </c>
      <c r="B99" s="68" t="s">
        <v>60</v>
      </c>
      <c r="C99" s="30">
        <v>100</v>
      </c>
      <c r="D99" s="30">
        <v>230</v>
      </c>
      <c r="E99" s="38">
        <v>225</v>
      </c>
      <c r="F99" s="27"/>
      <c r="G99" s="27"/>
      <c r="H99" s="27"/>
      <c r="I99" s="27"/>
      <c r="J99" s="27"/>
      <c r="K99" s="27"/>
      <c r="L99" s="27">
        <v>225</v>
      </c>
      <c r="M99" s="27">
        <v>0</v>
      </c>
      <c r="N99" s="27">
        <v>0</v>
      </c>
    </row>
    <row r="100" spans="1:14" s="25" customFormat="1" ht="14.25" customHeight="1">
      <c r="A100" s="76" t="s">
        <v>391</v>
      </c>
      <c r="B100" s="68" t="s">
        <v>62</v>
      </c>
      <c r="C100" s="30">
        <v>2162</v>
      </c>
      <c r="D100" s="30">
        <v>690</v>
      </c>
      <c r="E100" s="38">
        <v>689</v>
      </c>
      <c r="F100" s="27"/>
      <c r="G100" s="27"/>
      <c r="H100" s="27"/>
      <c r="I100" s="27"/>
      <c r="J100" s="27"/>
      <c r="K100" s="27"/>
      <c r="L100" s="27">
        <v>689</v>
      </c>
      <c r="M100" s="27">
        <v>0</v>
      </c>
      <c r="N100" s="27">
        <v>0</v>
      </c>
    </row>
    <row r="101" spans="1:14" s="25" customFormat="1" ht="14.25" customHeight="1">
      <c r="A101" s="76" t="s">
        <v>394</v>
      </c>
      <c r="B101" s="68" t="s">
        <v>63</v>
      </c>
      <c r="C101" s="30">
        <v>1320</v>
      </c>
      <c r="D101" s="30">
        <v>2119</v>
      </c>
      <c r="E101" s="38">
        <v>2004</v>
      </c>
      <c r="F101" s="27"/>
      <c r="G101" s="27"/>
      <c r="H101" s="27"/>
      <c r="I101" s="27"/>
      <c r="J101" s="27"/>
      <c r="K101" s="27"/>
      <c r="L101" s="27">
        <v>2004</v>
      </c>
      <c r="M101" s="27">
        <v>0</v>
      </c>
      <c r="N101" s="27">
        <v>0</v>
      </c>
    </row>
    <row r="102" spans="1:14" s="25" customFormat="1" ht="14.25" customHeight="1">
      <c r="A102" s="76" t="s">
        <v>395</v>
      </c>
      <c r="B102" s="68" t="s">
        <v>64</v>
      </c>
      <c r="C102" s="30">
        <v>340</v>
      </c>
      <c r="D102" s="30">
        <v>340</v>
      </c>
      <c r="E102" s="38">
        <v>325</v>
      </c>
      <c r="F102" s="27"/>
      <c r="G102" s="27"/>
      <c r="H102" s="27"/>
      <c r="I102" s="27"/>
      <c r="J102" s="27"/>
      <c r="K102" s="27"/>
      <c r="L102" s="27">
        <v>325</v>
      </c>
      <c r="M102" s="27">
        <v>0</v>
      </c>
      <c r="N102" s="27">
        <v>0</v>
      </c>
    </row>
    <row r="103" spans="1:14" s="25" customFormat="1" ht="14.25" customHeight="1">
      <c r="A103" s="76" t="s">
        <v>396</v>
      </c>
      <c r="B103" s="68" t="s">
        <v>65</v>
      </c>
      <c r="C103" s="30">
        <v>3566</v>
      </c>
      <c r="D103" s="30">
        <v>6719</v>
      </c>
      <c r="E103" s="38">
        <v>5996</v>
      </c>
      <c r="F103" s="27"/>
      <c r="G103" s="27"/>
      <c r="H103" s="27"/>
      <c r="I103" s="27"/>
      <c r="J103" s="27"/>
      <c r="K103" s="27"/>
      <c r="L103" s="27">
        <v>5996</v>
      </c>
      <c r="M103" s="27">
        <v>0</v>
      </c>
      <c r="N103" s="27">
        <v>0</v>
      </c>
    </row>
    <row r="104" spans="1:14" s="25" customFormat="1" ht="14.25" customHeight="1">
      <c r="A104" s="77" t="s">
        <v>366</v>
      </c>
      <c r="B104" s="69" t="s">
        <v>66</v>
      </c>
      <c r="C104" s="31">
        <f>SUM(C98:C103)</f>
        <v>9618</v>
      </c>
      <c r="D104" s="31">
        <f>SUM(D98:D103)</f>
        <v>10598</v>
      </c>
      <c r="E104" s="40">
        <f>SUM(E98:E103)</f>
        <v>9565</v>
      </c>
      <c r="F104" s="28"/>
      <c r="G104" s="28"/>
      <c r="H104" s="28"/>
      <c r="I104" s="28"/>
      <c r="J104" s="28"/>
      <c r="K104" s="28"/>
      <c r="L104" s="28">
        <v>9565</v>
      </c>
      <c r="M104" s="28">
        <v>0</v>
      </c>
      <c r="N104" s="28">
        <v>0</v>
      </c>
    </row>
    <row r="105" spans="1:14" s="25" customFormat="1" ht="14.25" customHeight="1">
      <c r="A105" s="76" t="s">
        <v>367</v>
      </c>
      <c r="B105" s="68" t="s">
        <v>68</v>
      </c>
      <c r="C105" s="30">
        <v>0</v>
      </c>
      <c r="D105" s="30">
        <v>540</v>
      </c>
      <c r="E105" s="38">
        <v>540</v>
      </c>
      <c r="F105" s="27"/>
      <c r="G105" s="27"/>
      <c r="H105" s="27"/>
      <c r="I105" s="27"/>
      <c r="J105" s="27"/>
      <c r="K105" s="27"/>
      <c r="L105" s="27">
        <v>540</v>
      </c>
      <c r="M105" s="27">
        <v>0</v>
      </c>
      <c r="N105" s="27">
        <v>0</v>
      </c>
    </row>
    <row r="106" spans="1:14" s="25" customFormat="1" ht="14.25" customHeight="1">
      <c r="A106" s="76" t="s">
        <v>368</v>
      </c>
      <c r="B106" s="68" t="s">
        <v>70</v>
      </c>
      <c r="C106" s="30">
        <v>26577</v>
      </c>
      <c r="D106" s="30">
        <v>27730</v>
      </c>
      <c r="E106" s="38">
        <v>25574</v>
      </c>
      <c r="F106" s="27"/>
      <c r="G106" s="27"/>
      <c r="H106" s="27"/>
      <c r="I106" s="27"/>
      <c r="J106" s="27"/>
      <c r="K106" s="27"/>
      <c r="L106" s="27">
        <v>25574</v>
      </c>
      <c r="M106" s="27">
        <v>0</v>
      </c>
      <c r="N106" s="27">
        <v>0</v>
      </c>
    </row>
    <row r="107" spans="1:14" s="25" customFormat="1" ht="14.25" customHeight="1">
      <c r="A107" s="76" t="s">
        <v>369</v>
      </c>
      <c r="B107" s="68" t="s">
        <v>72</v>
      </c>
      <c r="C107" s="30">
        <v>7806</v>
      </c>
      <c r="D107" s="30">
        <v>15880</v>
      </c>
      <c r="E107" s="38">
        <v>15479</v>
      </c>
      <c r="F107" s="27"/>
      <c r="G107" s="27"/>
      <c r="H107" s="27"/>
      <c r="I107" s="27"/>
      <c r="J107" s="27"/>
      <c r="K107" s="27"/>
      <c r="L107" s="27">
        <v>15618</v>
      </c>
      <c r="M107" s="27">
        <v>0</v>
      </c>
      <c r="N107" s="27">
        <v>0</v>
      </c>
    </row>
    <row r="108" spans="1:14" s="25" customFormat="1" ht="14.25" customHeight="1">
      <c r="A108" s="76"/>
      <c r="B108" s="68" t="s">
        <v>73</v>
      </c>
      <c r="C108" s="30">
        <v>0</v>
      </c>
      <c r="D108" s="30">
        <v>0</v>
      </c>
      <c r="E108" s="38">
        <v>3650</v>
      </c>
      <c r="F108" s="27"/>
      <c r="G108" s="27"/>
      <c r="H108" s="27"/>
      <c r="I108" s="27"/>
      <c r="J108" s="27"/>
      <c r="K108" s="27"/>
      <c r="L108" s="27">
        <v>0</v>
      </c>
      <c r="M108" s="27">
        <v>0</v>
      </c>
      <c r="N108" s="27">
        <v>0</v>
      </c>
    </row>
    <row r="109" spans="1:14" s="25" customFormat="1" ht="14.25" customHeight="1">
      <c r="A109" s="76" t="s">
        <v>370</v>
      </c>
      <c r="B109" s="68" t="s">
        <v>74</v>
      </c>
      <c r="C109" s="30">
        <v>28345</v>
      </c>
      <c r="D109" s="30">
        <v>120518</v>
      </c>
      <c r="E109" s="38">
        <v>0</v>
      </c>
      <c r="F109" s="27"/>
      <c r="G109" s="27"/>
      <c r="H109" s="27"/>
      <c r="I109" s="27"/>
      <c r="J109" s="27"/>
      <c r="K109" s="27"/>
      <c r="L109" s="27">
        <v>0</v>
      </c>
      <c r="M109" s="27">
        <v>0</v>
      </c>
      <c r="N109" s="27">
        <v>0</v>
      </c>
    </row>
    <row r="110" spans="1:14" s="25" customFormat="1" ht="14.25" customHeight="1">
      <c r="A110" s="77" t="s">
        <v>371</v>
      </c>
      <c r="B110" s="69" t="s">
        <v>75</v>
      </c>
      <c r="C110" s="31">
        <f>C105+C106+C107+C109</f>
        <v>62728</v>
      </c>
      <c r="D110" s="31">
        <f>D105+D106+D107+D109</f>
        <v>164668</v>
      </c>
      <c r="E110" s="40">
        <f>E105+E106+E107+E109</f>
        <v>41593</v>
      </c>
      <c r="F110" s="28"/>
      <c r="G110" s="28"/>
      <c r="H110" s="28"/>
      <c r="I110" s="28"/>
      <c r="J110" s="28"/>
      <c r="K110" s="28"/>
      <c r="L110" s="28">
        <v>41732</v>
      </c>
      <c r="M110" s="28">
        <v>0</v>
      </c>
      <c r="N110" s="28">
        <v>0</v>
      </c>
    </row>
    <row r="111" spans="1:14" s="25" customFormat="1" ht="14.25" customHeight="1">
      <c r="A111" s="76" t="s">
        <v>397</v>
      </c>
      <c r="B111" s="68" t="s">
        <v>77</v>
      </c>
      <c r="C111" s="30">
        <v>394</v>
      </c>
      <c r="D111" s="30">
        <v>1394</v>
      </c>
      <c r="E111" s="38">
        <v>1000</v>
      </c>
      <c r="F111" s="27"/>
      <c r="G111" s="27"/>
      <c r="H111" s="27"/>
      <c r="I111" s="27"/>
      <c r="J111" s="27"/>
      <c r="K111" s="27"/>
      <c r="L111" s="27">
        <v>1000</v>
      </c>
      <c r="M111" s="27">
        <v>0</v>
      </c>
      <c r="N111" s="27">
        <v>0</v>
      </c>
    </row>
    <row r="112" spans="1:14" s="25" customFormat="1" ht="14.25" customHeight="1">
      <c r="A112" s="76" t="s">
        <v>398</v>
      </c>
      <c r="B112" s="68" t="s">
        <v>78</v>
      </c>
      <c r="C112" s="30">
        <v>11361</v>
      </c>
      <c r="D112" s="30">
        <v>12733</v>
      </c>
      <c r="E112" s="38">
        <v>10038</v>
      </c>
      <c r="F112" s="27"/>
      <c r="G112" s="27"/>
      <c r="H112" s="27"/>
      <c r="I112" s="27"/>
      <c r="J112" s="27"/>
      <c r="K112" s="27"/>
      <c r="L112" s="27">
        <v>10038</v>
      </c>
      <c r="M112" s="27">
        <v>0</v>
      </c>
      <c r="N112" s="27">
        <v>0</v>
      </c>
    </row>
    <row r="113" spans="1:14" s="25" customFormat="1" ht="14.25" customHeight="1">
      <c r="A113" s="76" t="s">
        <v>399</v>
      </c>
      <c r="B113" s="68" t="s">
        <v>79</v>
      </c>
      <c r="C113" s="30">
        <v>300</v>
      </c>
      <c r="D113" s="30">
        <v>468</v>
      </c>
      <c r="E113" s="38">
        <v>408</v>
      </c>
      <c r="F113" s="27"/>
      <c r="G113" s="27"/>
      <c r="H113" s="27"/>
      <c r="I113" s="27"/>
      <c r="J113" s="27"/>
      <c r="K113" s="27"/>
      <c r="L113" s="27">
        <v>408</v>
      </c>
      <c r="M113" s="27">
        <v>0</v>
      </c>
      <c r="N113" s="27">
        <v>0</v>
      </c>
    </row>
    <row r="114" spans="1:14" s="25" customFormat="1" ht="14.25" customHeight="1">
      <c r="A114" s="76" t="s">
        <v>400</v>
      </c>
      <c r="B114" s="68" t="s">
        <v>80</v>
      </c>
      <c r="C114" s="30">
        <v>9987</v>
      </c>
      <c r="D114" s="30">
        <v>26091</v>
      </c>
      <c r="E114" s="38">
        <v>20908</v>
      </c>
      <c r="F114" s="27"/>
      <c r="G114" s="27"/>
      <c r="H114" s="27"/>
      <c r="I114" s="27"/>
      <c r="J114" s="27"/>
      <c r="K114" s="27"/>
      <c r="L114" s="27">
        <v>20908</v>
      </c>
      <c r="M114" s="27">
        <v>0</v>
      </c>
      <c r="N114" s="27">
        <v>0</v>
      </c>
    </row>
    <row r="115" spans="1:14" s="25" customFormat="1" ht="14.25" customHeight="1">
      <c r="A115" s="76" t="s">
        <v>401</v>
      </c>
      <c r="B115" s="68" t="s">
        <v>81</v>
      </c>
      <c r="C115" s="30">
        <v>3098</v>
      </c>
      <c r="D115" s="30">
        <v>7703</v>
      </c>
      <c r="E115" s="38">
        <v>6078</v>
      </c>
      <c r="F115" s="27"/>
      <c r="G115" s="27"/>
      <c r="H115" s="27"/>
      <c r="I115" s="27"/>
      <c r="J115" s="27"/>
      <c r="K115" s="27"/>
      <c r="L115" s="27">
        <v>6078</v>
      </c>
      <c r="M115" s="27">
        <v>0</v>
      </c>
      <c r="N115" s="27">
        <v>0</v>
      </c>
    </row>
    <row r="116" spans="1:14" s="25" customFormat="1" ht="14.25" customHeight="1">
      <c r="A116" s="77" t="s">
        <v>14</v>
      </c>
      <c r="B116" s="69" t="s">
        <v>82</v>
      </c>
      <c r="C116" s="31">
        <f>SUM(C111:C115)</f>
        <v>25140</v>
      </c>
      <c r="D116" s="31">
        <f>SUM(D111:D115)</f>
        <v>48389</v>
      </c>
      <c r="E116" s="40">
        <f>SUM(E111:E115)</f>
        <v>38432</v>
      </c>
      <c r="F116" s="28"/>
      <c r="G116" s="28"/>
      <c r="H116" s="28"/>
      <c r="I116" s="28"/>
      <c r="J116" s="28"/>
      <c r="K116" s="28"/>
      <c r="L116" s="28">
        <v>38432</v>
      </c>
      <c r="M116" s="28">
        <v>0</v>
      </c>
      <c r="N116" s="28">
        <v>0</v>
      </c>
    </row>
    <row r="117" spans="1:14" s="25" customFormat="1" ht="14.25" customHeight="1">
      <c r="A117" s="76" t="s">
        <v>402</v>
      </c>
      <c r="B117" s="68" t="s">
        <v>83</v>
      </c>
      <c r="C117" s="30">
        <v>53982</v>
      </c>
      <c r="D117" s="30">
        <v>59969</v>
      </c>
      <c r="E117" s="38">
        <v>44885</v>
      </c>
      <c r="F117" s="27"/>
      <c r="G117" s="27"/>
      <c r="H117" s="27"/>
      <c r="I117" s="27"/>
      <c r="J117" s="27"/>
      <c r="K117" s="27"/>
      <c r="L117" s="27">
        <v>44885</v>
      </c>
      <c r="M117" s="27">
        <v>0</v>
      </c>
      <c r="N117" s="27">
        <v>0</v>
      </c>
    </row>
    <row r="118" spans="1:14" s="25" customFormat="1" ht="14.25" customHeight="1">
      <c r="A118" s="76" t="s">
        <v>403</v>
      </c>
      <c r="B118" s="68" t="s">
        <v>85</v>
      </c>
      <c r="C118" s="30">
        <v>9711</v>
      </c>
      <c r="D118" s="30">
        <v>0</v>
      </c>
      <c r="E118" s="38">
        <v>0</v>
      </c>
      <c r="F118" s="27"/>
      <c r="G118" s="27"/>
      <c r="H118" s="27"/>
      <c r="I118" s="27"/>
      <c r="J118" s="27"/>
      <c r="K118" s="27"/>
      <c r="L118" s="27">
        <v>0</v>
      </c>
      <c r="M118" s="27">
        <v>0</v>
      </c>
      <c r="N118" s="27">
        <v>0</v>
      </c>
    </row>
    <row r="119" spans="1:14" s="25" customFormat="1" ht="14.25" customHeight="1">
      <c r="A119" s="76" t="s">
        <v>404</v>
      </c>
      <c r="B119" s="68" t="s">
        <v>86</v>
      </c>
      <c r="C119" s="30">
        <v>4816</v>
      </c>
      <c r="D119" s="30">
        <v>16056</v>
      </c>
      <c r="E119" s="38">
        <v>12041</v>
      </c>
      <c r="F119" s="27"/>
      <c r="G119" s="27"/>
      <c r="H119" s="27"/>
      <c r="I119" s="27"/>
      <c r="J119" s="27"/>
      <c r="K119" s="27"/>
      <c r="L119" s="27">
        <v>12041</v>
      </c>
      <c r="M119" s="27">
        <v>0</v>
      </c>
      <c r="N119" s="27">
        <v>0</v>
      </c>
    </row>
    <row r="120" spans="1:14" s="25" customFormat="1" ht="14.25" customHeight="1">
      <c r="A120" s="77" t="s">
        <v>180</v>
      </c>
      <c r="B120" s="69" t="s">
        <v>87</v>
      </c>
      <c r="C120" s="31">
        <f>SUM(C117:C119)</f>
        <v>68509</v>
      </c>
      <c r="D120" s="31">
        <f>SUM(D117:D119)</f>
        <v>76025</v>
      </c>
      <c r="E120" s="40">
        <f>SUM(E117:E119)</f>
        <v>56926</v>
      </c>
      <c r="F120" s="28"/>
      <c r="G120" s="28"/>
      <c r="H120" s="28"/>
      <c r="I120" s="28"/>
      <c r="J120" s="28"/>
      <c r="K120" s="28"/>
      <c r="L120" s="28">
        <v>56926</v>
      </c>
      <c r="M120" s="28">
        <v>0</v>
      </c>
      <c r="N120" s="28">
        <v>0</v>
      </c>
    </row>
    <row r="121" spans="1:14" s="25" customFormat="1" ht="14.25" customHeight="1">
      <c r="A121" s="76" t="s">
        <v>405</v>
      </c>
      <c r="B121" s="68" t="s">
        <v>88</v>
      </c>
      <c r="C121" s="30">
        <v>5346</v>
      </c>
      <c r="D121" s="30">
        <v>5346</v>
      </c>
      <c r="E121" s="38">
        <v>1843</v>
      </c>
      <c r="F121" s="27"/>
      <c r="G121" s="27"/>
      <c r="H121" s="27"/>
      <c r="I121" s="27"/>
      <c r="J121" s="27"/>
      <c r="K121" s="27"/>
      <c r="L121" s="27">
        <v>1843</v>
      </c>
      <c r="M121" s="27">
        <v>0</v>
      </c>
      <c r="N121" s="27">
        <v>0</v>
      </c>
    </row>
    <row r="122" spans="1:14" s="25" customFormat="1" ht="14.25" customHeight="1">
      <c r="A122" s="76" t="s">
        <v>406</v>
      </c>
      <c r="B122" s="68" t="s">
        <v>89</v>
      </c>
      <c r="C122" s="30">
        <v>600</v>
      </c>
      <c r="D122" s="30">
        <v>600</v>
      </c>
      <c r="E122" s="38">
        <v>300</v>
      </c>
      <c r="F122" s="27"/>
      <c r="G122" s="27"/>
      <c r="H122" s="27"/>
      <c r="I122" s="27"/>
      <c r="J122" s="27"/>
      <c r="K122" s="27"/>
      <c r="L122" s="27">
        <v>300</v>
      </c>
      <c r="M122" s="27">
        <v>0</v>
      </c>
      <c r="N122" s="27">
        <v>0</v>
      </c>
    </row>
    <row r="123" spans="1:14" s="25" customFormat="1" ht="14.25" customHeight="1">
      <c r="A123" s="76" t="s">
        <v>407</v>
      </c>
      <c r="B123" s="68" t="s">
        <v>90</v>
      </c>
      <c r="C123" s="30">
        <v>2500</v>
      </c>
      <c r="D123" s="30">
        <v>2500</v>
      </c>
      <c r="E123" s="38">
        <v>2070</v>
      </c>
      <c r="F123" s="27"/>
      <c r="G123" s="27"/>
      <c r="H123" s="27"/>
      <c r="I123" s="27"/>
      <c r="J123" s="27"/>
      <c r="K123" s="27"/>
      <c r="L123" s="27">
        <v>2070</v>
      </c>
      <c r="M123" s="27">
        <v>0</v>
      </c>
      <c r="N123" s="27">
        <v>0</v>
      </c>
    </row>
    <row r="124" spans="1:14" s="25" customFormat="1" ht="14.25" customHeight="1">
      <c r="A124" s="77" t="s">
        <v>408</v>
      </c>
      <c r="B124" s="69" t="s">
        <v>91</v>
      </c>
      <c r="C124" s="31">
        <f>SUM(C121:C123)</f>
        <v>8446</v>
      </c>
      <c r="D124" s="31">
        <f>SUM(D121:D123)</f>
        <v>8446</v>
      </c>
      <c r="E124" s="40">
        <f>SUM(E121:E123)</f>
        <v>4213</v>
      </c>
      <c r="F124" s="28"/>
      <c r="G124" s="28"/>
      <c r="H124" s="28"/>
      <c r="I124" s="28"/>
      <c r="J124" s="28"/>
      <c r="K124" s="28"/>
      <c r="L124" s="28">
        <v>4213</v>
      </c>
      <c r="M124" s="28">
        <v>0</v>
      </c>
      <c r="N124" s="28">
        <v>0</v>
      </c>
    </row>
    <row r="125" spans="1:14" s="25" customFormat="1" ht="14.25" customHeight="1">
      <c r="A125" s="77"/>
      <c r="B125" s="69" t="s">
        <v>92</v>
      </c>
      <c r="C125" s="31">
        <v>460852</v>
      </c>
      <c r="D125" s="31">
        <v>609125</v>
      </c>
      <c r="E125" s="40">
        <v>423517</v>
      </c>
      <c r="F125" s="28"/>
      <c r="G125" s="28"/>
      <c r="H125" s="28"/>
      <c r="I125" s="28"/>
      <c r="J125" s="28"/>
      <c r="K125" s="28"/>
      <c r="L125" s="28">
        <v>427417</v>
      </c>
      <c r="M125" s="28">
        <v>565994</v>
      </c>
      <c r="N125" s="28">
        <v>0</v>
      </c>
    </row>
    <row r="126" spans="1:14" s="25" customFormat="1" ht="14.25" customHeight="1">
      <c r="A126" s="76" t="s">
        <v>409</v>
      </c>
      <c r="B126" s="68" t="s">
        <v>153</v>
      </c>
      <c r="C126" s="30">
        <v>0</v>
      </c>
      <c r="D126" s="30">
        <v>3562</v>
      </c>
      <c r="E126" s="38">
        <v>3562</v>
      </c>
      <c r="F126" s="27"/>
      <c r="G126" s="27"/>
      <c r="H126" s="27"/>
      <c r="I126" s="27"/>
      <c r="J126" s="27"/>
      <c r="K126" s="27"/>
      <c r="L126" s="27">
        <v>3562</v>
      </c>
      <c r="M126" s="27">
        <v>0</v>
      </c>
      <c r="N126" s="27">
        <v>4440</v>
      </c>
    </row>
    <row r="127" spans="1:14" s="25" customFormat="1" ht="14.25" customHeight="1">
      <c r="A127" s="76" t="s">
        <v>410</v>
      </c>
      <c r="B127" s="68" t="s">
        <v>154</v>
      </c>
      <c r="C127" s="30">
        <v>267990</v>
      </c>
      <c r="D127" s="30">
        <v>225328</v>
      </c>
      <c r="E127" s="38">
        <v>225328</v>
      </c>
      <c r="F127" s="27"/>
      <c r="G127" s="27"/>
      <c r="H127" s="27"/>
      <c r="I127" s="27"/>
      <c r="J127" s="27"/>
      <c r="K127" s="27"/>
      <c r="L127" s="27">
        <v>225328</v>
      </c>
      <c r="M127" s="27">
        <v>0</v>
      </c>
      <c r="N127" s="27">
        <v>0</v>
      </c>
    </row>
    <row r="128" spans="1:14" s="25" customFormat="1" ht="14.25" customHeight="1">
      <c r="A128" s="76" t="s">
        <v>411</v>
      </c>
      <c r="B128" s="68" t="s">
        <v>155</v>
      </c>
      <c r="C128" s="30">
        <v>0</v>
      </c>
      <c r="D128" s="30">
        <v>10000</v>
      </c>
      <c r="E128" s="38">
        <v>0</v>
      </c>
      <c r="F128" s="27"/>
      <c r="G128" s="27"/>
      <c r="H128" s="27"/>
      <c r="I128" s="27"/>
      <c r="J128" s="27"/>
      <c r="K128" s="27"/>
      <c r="L128" s="27">
        <v>0</v>
      </c>
      <c r="M128" s="27">
        <v>0</v>
      </c>
      <c r="N128" s="27">
        <v>0</v>
      </c>
    </row>
    <row r="129" spans="1:14" s="62" customFormat="1" ht="14.25" customHeight="1">
      <c r="A129" s="77" t="s">
        <v>16</v>
      </c>
      <c r="B129" s="69" t="s">
        <v>156</v>
      </c>
      <c r="C129" s="70">
        <v>267990</v>
      </c>
      <c r="D129" s="70">
        <v>238890</v>
      </c>
      <c r="E129" s="78">
        <v>228890</v>
      </c>
      <c r="F129" s="61"/>
      <c r="G129" s="61"/>
      <c r="H129" s="61"/>
      <c r="I129" s="61"/>
      <c r="J129" s="61"/>
      <c r="K129" s="61"/>
      <c r="L129" s="61">
        <v>228890</v>
      </c>
      <c r="M129" s="61">
        <v>0</v>
      </c>
      <c r="N129" s="61">
        <v>4440</v>
      </c>
    </row>
    <row r="130" spans="1:5" s="25" customFormat="1" ht="14.25" customHeight="1">
      <c r="A130" s="86" t="s">
        <v>412</v>
      </c>
      <c r="B130" s="84" t="s">
        <v>413</v>
      </c>
      <c r="C130" s="85">
        <f>-C127</f>
        <v>-267990</v>
      </c>
      <c r="D130" s="85">
        <f>-D127</f>
        <v>-225328</v>
      </c>
      <c r="E130" s="87">
        <f>-E127</f>
        <v>-225328</v>
      </c>
    </row>
    <row r="131" spans="1:14" s="51" customFormat="1" ht="14.25" customHeight="1">
      <c r="A131" s="77" t="s">
        <v>414</v>
      </c>
      <c r="B131" s="69" t="s">
        <v>415</v>
      </c>
      <c r="C131" s="31">
        <f>C124+C120+C116+C110+C104+C97+C78+C77</f>
        <v>460852</v>
      </c>
      <c r="D131" s="31">
        <f>D124+D120+D116+D110+D104+D97+D78+D77+D126</f>
        <v>612687</v>
      </c>
      <c r="E131" s="40">
        <f>E124+E120+E116+E110+E104+E97+E78+E77+E126</f>
        <v>427079</v>
      </c>
      <c r="F131" s="28"/>
      <c r="G131" s="28"/>
      <c r="H131" s="28"/>
      <c r="I131" s="28"/>
      <c r="J131" s="28"/>
      <c r="K131" s="28"/>
      <c r="L131" s="28"/>
      <c r="M131" s="28"/>
      <c r="N131" s="28"/>
    </row>
    <row r="132" ht="14.25" customHeight="1">
      <c r="B132" s="67" t="str">
        <f>'Mérelg 12 A'!B79</f>
        <v>Balatonvilágos, 2016. május</v>
      </c>
    </row>
    <row r="133" ht="14.25" customHeight="1"/>
    <row r="134" ht="14.25" customHeight="1"/>
    <row r="135" ht="14.25" customHeight="1"/>
    <row r="136" ht="14.25" customHeight="1">
      <c r="D136" s="1" t="str">
        <f>'Mérelg 12 A'!D80</f>
        <v>Édesné Busch Aranka</v>
      </c>
    </row>
    <row r="137" ht="15.75" customHeight="1">
      <c r="D137" s="1" t="str">
        <f>'Mérelg 12 A'!D81</f>
        <v>könyvvizsgáló</v>
      </c>
    </row>
    <row r="138" ht="15" customHeight="1">
      <c r="D138" s="1" t="str">
        <f>'Mérelg 12 A'!D82</f>
        <v>OO1435</v>
      </c>
    </row>
  </sheetData>
  <sheetProtection/>
  <mergeCells count="2">
    <mergeCell ref="A2:E2"/>
    <mergeCell ref="A1:E1"/>
  </mergeCells>
  <printOptions horizontalCentered="1" verticalCentered="1"/>
  <pageMargins left="0" right="0" top="0" bottom="0.1968503937007874" header="0" footer="0.1968503937007874"/>
  <pageSetup horizontalDpi="300" verticalDpi="300" orientation="portrait" scale="87" r:id="rId1"/>
  <headerFooter alignWithMargins="0">
    <oddFooter>&amp;LBalatonvilágos 2015
</oddFooter>
  </headerFooter>
  <rowBreaks count="2" manualBreakCount="2">
    <brk id="61" max="4" man="1"/>
    <brk id="110" max="4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5">
      <selection activeCell="C10" sqref="C10"/>
    </sheetView>
  </sheetViews>
  <sheetFormatPr defaultColWidth="60.75390625" defaultRowHeight="12.75"/>
  <cols>
    <col min="1" max="1" width="60.75390625" style="95" customWidth="1"/>
    <col min="2" max="2" width="19.875" style="95" customWidth="1"/>
    <col min="3" max="3" width="29.25390625" style="95" customWidth="1"/>
    <col min="4" max="16384" width="60.75390625" style="95" customWidth="1"/>
  </cols>
  <sheetData>
    <row r="1" spans="1:2" ht="46.5" customHeight="1">
      <c r="A1" s="122" t="s">
        <v>416</v>
      </c>
      <c r="B1" s="122"/>
    </row>
    <row r="2" spans="1:2" ht="46.5" customHeight="1">
      <c r="A2" s="100"/>
      <c r="B2" s="100"/>
    </row>
    <row r="3" spans="1:2" ht="46.5" customHeight="1">
      <c r="A3" s="100"/>
      <c r="B3" s="100"/>
    </row>
    <row r="4" spans="1:2" ht="24.75" customHeight="1">
      <c r="A4" s="101" t="s">
        <v>2</v>
      </c>
      <c r="B4" s="96" t="s">
        <v>165</v>
      </c>
    </row>
    <row r="5" ht="24.75" customHeight="1" thickBot="1"/>
    <row r="6" spans="1:2" ht="24.75" customHeight="1">
      <c r="A6" s="102" t="s">
        <v>166</v>
      </c>
      <c r="B6" s="103">
        <v>467927</v>
      </c>
    </row>
    <row r="7" spans="1:2" ht="24.75" customHeight="1">
      <c r="A7" s="104" t="s">
        <v>167</v>
      </c>
      <c r="B7" s="105">
        <v>423517</v>
      </c>
    </row>
    <row r="8" spans="1:2" s="97" customFormat="1" ht="24.75" customHeight="1">
      <c r="A8" s="106" t="s">
        <v>168</v>
      </c>
      <c r="B8" s="107">
        <v>44410</v>
      </c>
    </row>
    <row r="9" spans="1:2" ht="24.75" customHeight="1">
      <c r="A9" s="104" t="s">
        <v>169</v>
      </c>
      <c r="B9" s="105">
        <v>299525</v>
      </c>
    </row>
    <row r="10" spans="1:3" ht="24.75" customHeight="1">
      <c r="A10" s="104" t="s">
        <v>170</v>
      </c>
      <c r="B10" s="105">
        <v>228890</v>
      </c>
      <c r="C10" s="96" t="s">
        <v>417</v>
      </c>
    </row>
    <row r="11" spans="1:3" s="97" customFormat="1" ht="24.75" customHeight="1">
      <c r="A11" s="106" t="s">
        <v>171</v>
      </c>
      <c r="B11" s="107">
        <v>70635</v>
      </c>
      <c r="C11" s="97">
        <v>767452</v>
      </c>
    </row>
    <row r="12" spans="1:3" ht="24.75" customHeight="1">
      <c r="A12" s="104" t="s">
        <v>172</v>
      </c>
      <c r="B12" s="105">
        <v>115045</v>
      </c>
      <c r="C12" s="95">
        <v>-652407</v>
      </c>
    </row>
    <row r="13" spans="1:3" ht="24.75" customHeight="1">
      <c r="A13" s="104" t="s">
        <v>173</v>
      </c>
      <c r="B13" s="105">
        <v>115045</v>
      </c>
      <c r="C13" s="109">
        <f>SUM(C11:C12)</f>
        <v>115045</v>
      </c>
    </row>
    <row r="14" spans="1:2" s="97" customFormat="1" ht="24.75" customHeight="1" thickBot="1">
      <c r="A14" s="108" t="s">
        <v>174</v>
      </c>
      <c r="B14" s="110">
        <v>115045</v>
      </c>
    </row>
    <row r="16" ht="15">
      <c r="A16" s="95" t="str">
        <f>'Mérelg 12 A'!B79</f>
        <v>Balatonvilágos, 2016. május</v>
      </c>
    </row>
    <row r="20" ht="15">
      <c r="B20" s="96" t="str">
        <f>'Mérelg 12 A'!D80</f>
        <v>Édesné Busch Aranka</v>
      </c>
    </row>
    <row r="21" ht="15">
      <c r="B21" s="96" t="str">
        <f>'Mérelg 12 A'!D81</f>
        <v>könyvvizsgáló</v>
      </c>
    </row>
    <row r="22" ht="15">
      <c r="B22" s="96" t="str">
        <f>'Mérelg 12 A'!D82</f>
        <v>OO1435</v>
      </c>
    </row>
  </sheetData>
  <sheetProtection/>
  <mergeCells count="1">
    <mergeCell ref="A1:B1"/>
  </mergeCells>
  <printOptions horizontalCentered="1" verticalCentered="1"/>
  <pageMargins left="0" right="0" top="0" bottom="0.15748031496062992" header="0" footer="0.11811023622047245"/>
  <pageSetup horizontalDpi="600" verticalDpi="600" orientation="portrait" paperSize="9" r:id="rId1"/>
  <headerFooter>
    <oddFooter>&amp;LBalatonvilágos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Legszebb Bt.</cp:lastModifiedBy>
  <cp:lastPrinted>2016-04-27T18:10:33Z</cp:lastPrinted>
  <dcterms:created xsi:type="dcterms:W3CDTF">2010-05-29T08:47:41Z</dcterms:created>
  <dcterms:modified xsi:type="dcterms:W3CDTF">2016-04-28T06:39:03Z</dcterms:modified>
  <cp:category/>
  <cp:version/>
  <cp:contentType/>
  <cp:contentStatus/>
</cp:coreProperties>
</file>